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0" windowWidth="19770" windowHeight="8535" tabRatio="600" firstSheet="0" activeTab="0" autoFilterDateGrouping="1"/>
  </bookViews>
  <sheets>
    <sheet xmlns:r="http://schemas.openxmlformats.org/officeDocument/2006/relationships" name="数据图" sheetId="1" state="visible" r:id="rId1"/>
    <sheet xmlns:r="http://schemas.openxmlformats.org/officeDocument/2006/relationships" name="员工分析" sheetId="2" state="visible" r:id="rId2"/>
    <sheet xmlns:r="http://schemas.openxmlformats.org/officeDocument/2006/relationships" name="岗位整体分析" sheetId="3" state="visible" r:id="rId3"/>
  </sheets>
  <definedNames/>
  <calcPr calcId="144525" fullCalcOnLoad="1"/>
</workbook>
</file>

<file path=xl/styles.xml><?xml version="1.0" encoding="utf-8"?>
<styleSheet xmlns="http://schemas.openxmlformats.org/spreadsheetml/2006/main">
  <numFmts count="3">
    <numFmt numFmtId="164" formatCode="0.00_ "/>
    <numFmt numFmtId="165" formatCode="0_);[Red]\(0\)"/>
    <numFmt numFmtId="166" formatCode="0.00_);[Red]\(0.00\)"/>
  </numFmts>
  <fonts count="59">
    <font>
      <name val="宋体"/>
      <charset val="134"/>
      <color theme="1"/>
      <sz val="11"/>
      <scheme val="minor"/>
    </font>
    <font>
      <name val="微软雅黑"/>
      <charset val="134"/>
      <b val="1"/>
      <color theme="0"/>
      <sz val="16"/>
    </font>
    <font>
      <name val="微软雅黑"/>
      <charset val="134"/>
      <b val="1"/>
      <color theme="1" tint="0.35"/>
      <sz val="16"/>
    </font>
    <font>
      <name val="微软雅黑"/>
      <charset val="134"/>
      <color theme="1"/>
      <sz val="12"/>
    </font>
    <font>
      <name val="宋体"/>
      <charset val="134"/>
      <b val="1"/>
      <color theme="0"/>
      <sz val="10"/>
      <scheme val="minor"/>
    </font>
    <font>
      <name val="宋体"/>
      <charset val="134"/>
      <b val="1"/>
      <color theme="1"/>
      <sz val="10"/>
      <scheme val="minor"/>
    </font>
    <font>
      <name val="宋体"/>
      <charset val="134"/>
      <color theme="1"/>
      <sz val="10"/>
      <scheme val="minor"/>
    </font>
    <font>
      <name val="宋体"/>
      <charset val="134"/>
      <color theme="0"/>
      <sz val="10"/>
      <scheme val="minor"/>
    </font>
    <font>
      <name val="宋体"/>
      <charset val="134"/>
      <color theme="2"/>
      <sz val="10"/>
      <scheme val="minor"/>
    </font>
    <font>
      <name val="微软雅黑"/>
      <charset val="134"/>
      <b val="1"/>
      <color theme="1" tint="0.349986266670736"/>
      <sz val="16"/>
    </font>
    <font>
      <name val="宋体"/>
      <charset val="134"/>
      <b val="1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b val="1"/>
      <sz val="16"/>
    </font>
    <font>
      <name val="微软雅黑"/>
      <charset val="134"/>
      <b val="1"/>
      <color theme="0"/>
      <sz val="18"/>
    </font>
    <font>
      <name val="微软雅黑"/>
      <charset val="134"/>
      <b val="1"/>
      <color theme="0" tint="-0.5"/>
      <sz val="16"/>
    </font>
    <font>
      <name val="微软雅黑"/>
      <charset val="134"/>
      <color theme="1"/>
      <sz val="14"/>
    </font>
    <font>
      <name val="微软雅黑"/>
      <charset val="134"/>
      <color theme="0"/>
      <sz val="9"/>
    </font>
    <font>
      <name val="微软雅黑"/>
      <charset val="134"/>
      <b val="1"/>
      <color theme="0"/>
      <sz val="9"/>
    </font>
    <font>
      <name val="微软雅黑"/>
      <charset val="134"/>
      <sz val="8"/>
    </font>
    <font>
      <name val="微软雅黑"/>
      <charset val="134"/>
      <b val="1"/>
      <sz val="10"/>
    </font>
    <font>
      <name val="宋体"/>
      <charset val="134"/>
      <b val="1"/>
      <color theme="1"/>
      <sz val="9"/>
      <scheme val="minor"/>
    </font>
    <font>
      <name val="微软雅黑"/>
      <charset val="134"/>
      <b val="1"/>
      <color theme="1"/>
      <sz val="11"/>
    </font>
    <font>
      <name val="宋体"/>
      <charset val="134"/>
      <color rgb="FF000000"/>
      <sz val="9"/>
    </font>
    <font>
      <name val="宋体"/>
      <charset val="134"/>
      <color theme="1"/>
      <sz val="9"/>
    </font>
    <font>
      <name val="微软雅黑"/>
      <charset val="134"/>
      <color theme="1"/>
      <sz val="10"/>
    </font>
    <font>
      <name val="微软雅黑"/>
      <charset val="134"/>
      <b val="1"/>
      <sz val="12"/>
    </font>
    <font>
      <name val="微软雅黑"/>
      <charset val="134"/>
      <b val="1"/>
      <color rgb="FF000000"/>
      <sz val="9"/>
    </font>
    <font>
      <name val="微软雅黑"/>
      <charset val="134"/>
      <b val="1"/>
      <color theme="1"/>
      <sz val="9"/>
    </font>
    <font>
      <name val="微软雅黑"/>
      <charset val="134"/>
      <color rgb="FF000000"/>
      <sz val="9"/>
    </font>
    <font>
      <name val="宋体"/>
      <charset val="134"/>
      <b val="1"/>
      <color theme="0"/>
      <sz val="10"/>
    </font>
    <font>
      <name val="宋体"/>
      <charset val="134"/>
      <color theme="1"/>
      <sz val="9"/>
      <scheme val="minor"/>
    </font>
    <font>
      <name val="宋体"/>
      <charset val="134"/>
      <color theme="0"/>
      <sz val="11"/>
      <scheme val="minor"/>
    </font>
    <font>
      <name val="宋体"/>
      <charset val="134"/>
      <b val="1"/>
      <color theme="2"/>
      <sz val="10"/>
      <scheme val="minor"/>
    </font>
    <font>
      <name val="微软雅黑"/>
      <charset val="134"/>
      <b val="1"/>
      <color theme="0"/>
      <sz val="14"/>
    </font>
    <font>
      <name val="宋体"/>
      <charset val="134"/>
      <b val="1"/>
      <sz val="10"/>
      <scheme val="minor"/>
    </font>
    <font>
      <name val="宋体"/>
      <charset val="0"/>
      <color rgb="FF9C65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0"/>
      <color rgb="FF006100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微软雅黑"/>
      <charset val="134"/>
      <b val="1"/>
      <color theme="1"/>
      <sz val="12"/>
    </font>
    <font>
      <name val="宋体"/>
      <charset val="134"/>
      <color theme="0"/>
      <sz val="10"/>
    </font>
    <font>
      <name val="宋体"/>
      <charset val="134"/>
      <b val="1"/>
      <color theme="2"/>
      <sz val="10"/>
    </font>
    <font>
      <name val="宋体"/>
      <charset val="134"/>
      <color theme="2"/>
      <sz val="10"/>
    </font>
    <font>
      <name val="宋体"/>
      <charset val="134"/>
      <color theme="0"/>
      <sz val="9"/>
    </font>
  </fonts>
  <fills count="57">
    <fill>
      <patternFill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0.0499893185216834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theme="2" tint="-0.2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39997558519241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thin">
        <color theme="0" tint="-0.5"/>
      </left>
      <right style="thin">
        <color theme="0" tint="-0.5"/>
      </right>
      <top style="thin">
        <color theme="0" tint="-0.5"/>
      </top>
      <bottom style="thin">
        <color theme="0" tint="-0.5"/>
      </bottom>
      <diagonal/>
    </border>
    <border>
      <left style="thin">
        <color theme="0" tint="-0.5"/>
      </left>
      <right style="thin">
        <color theme="0" tint="-0.5"/>
      </right>
      <top style="thin">
        <color theme="0" tint="-0.5"/>
      </top>
      <bottom/>
      <diagonal/>
    </border>
    <border>
      <left style="thin">
        <color theme="0" tint="-0.5"/>
      </left>
      <right/>
      <top style="thin">
        <color theme="0" tint="-0.5"/>
      </top>
      <bottom style="thin">
        <color theme="0" tint="-0.5"/>
      </bottom>
      <diagonal/>
    </border>
    <border>
      <left style="thin">
        <color theme="0" tint="-0.25"/>
      </left>
      <right/>
      <top style="thin">
        <color theme="0" tint="-0.25"/>
      </top>
      <bottom style="thin">
        <color theme="0" tint="-0.25"/>
      </bottom>
      <diagonal/>
    </border>
    <border>
      <left/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/>
      <right/>
      <top style="thin">
        <color theme="0" tint="-0.25"/>
      </top>
      <bottom style="thin">
        <color theme="0" tint="-0.25"/>
      </bottom>
      <diagonal/>
    </border>
    <border>
      <left style="thin">
        <color theme="0" tint="-0.5"/>
      </left>
      <right style="thin">
        <color theme="0" tint="-0.5"/>
      </right>
      <top/>
      <bottom style="thin">
        <color theme="0" tint="-0.5"/>
      </bottom>
      <diagonal/>
    </border>
    <border>
      <left style="thin">
        <color theme="0" tint="-0.35"/>
      </left>
      <right style="thin">
        <color theme="0" tint="-0.35"/>
      </right>
      <top/>
      <bottom style="thin">
        <color theme="0" tint="-0.35"/>
      </bottom>
      <diagonal/>
    </border>
    <border>
      <left style="thin">
        <color theme="0" tint="-0.35"/>
      </left>
      <right style="thin">
        <color theme="0" tint="-0.35"/>
      </right>
      <top style="thin">
        <color theme="0" tint="-0.35"/>
      </top>
      <bottom style="thin">
        <color theme="0" tint="-0.35"/>
      </bottom>
      <diagonal/>
    </border>
    <border>
      <left/>
      <right style="thin">
        <color theme="0" tint="-0.5"/>
      </right>
      <top/>
      <bottom/>
      <diagonal/>
    </border>
    <border>
      <left style="thin">
        <color theme="0" tint="-0.5"/>
      </left>
      <right style="thin">
        <color theme="0" tint="-0.5"/>
      </right>
      <top/>
      <bottom/>
      <diagonal/>
    </border>
    <border diagonalDown="1">
      <left style="thin">
        <color theme="0" tint="-0.5"/>
      </left>
      <right style="thin">
        <color theme="0" tint="-0.5"/>
      </right>
      <top style="thin">
        <color theme="0" tint="-0.5"/>
      </top>
      <bottom style="thin">
        <color theme="0" tint="-0.5"/>
      </bottom>
      <diagonal style="thin">
        <color auto="1"/>
      </diagonal>
    </border>
    <border diagonalDown="1">
      <left style="thin">
        <color theme="0" tint="-0.35"/>
      </left>
      <right style="thin">
        <color theme="0" tint="-0.35"/>
      </right>
      <top/>
      <bottom style="thin">
        <color theme="0" tint="-0.35"/>
      </bottom>
      <diagonal style="thin">
        <color theme="0" tint="-0.35"/>
      </diagonal>
    </border>
    <border diagonalDown="1">
      <left style="thin">
        <color theme="0" tint="-0.35"/>
      </left>
      <right style="thin">
        <color theme="0" tint="-0.35"/>
      </right>
      <top style="thin">
        <color theme="0" tint="-0.35"/>
      </top>
      <bottom style="thin">
        <color theme="0" tint="-0.35"/>
      </bottom>
      <diagonal style="thin">
        <color theme="0" tint="-0.35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</borders>
  <cellStyleXfs count="49">
    <xf numFmtId="0" fontId="0" fillId="0" borderId="0" applyAlignment="1">
      <alignment vertical="center"/>
    </xf>
    <xf numFmtId="42" fontId="0" fillId="0" borderId="0" applyAlignment="1">
      <alignment vertical="center"/>
    </xf>
    <xf numFmtId="0" fontId="38" fillId="34" borderId="0" applyAlignment="1">
      <alignment vertical="center"/>
    </xf>
    <xf numFmtId="0" fontId="39" fillId="35" borderId="42" applyAlignment="1">
      <alignment vertical="center"/>
    </xf>
    <xf numFmtId="44" fontId="0" fillId="0" borderId="0" applyAlignment="1">
      <alignment vertical="center"/>
    </xf>
    <xf numFmtId="41" fontId="0" fillId="0" borderId="0" applyAlignment="1">
      <alignment vertical="center"/>
    </xf>
    <xf numFmtId="0" fontId="38" fillId="33" borderId="0" applyAlignment="1">
      <alignment vertical="center"/>
    </xf>
    <xf numFmtId="0" fontId="36" fillId="31" borderId="0" applyAlignment="1">
      <alignment vertical="center"/>
    </xf>
    <xf numFmtId="43" fontId="0" fillId="0" borderId="0" applyAlignment="1">
      <alignment vertical="center"/>
    </xf>
    <xf numFmtId="0" fontId="37" fillId="19" borderId="0" applyAlignment="1">
      <alignment vertical="center"/>
    </xf>
    <xf numFmtId="0" fontId="40" fillId="0" borderId="0" applyAlignment="1">
      <alignment vertical="center"/>
    </xf>
    <xf numFmtId="9" fontId="0" fillId="0" borderId="0" applyAlignment="1">
      <alignment vertical="center"/>
    </xf>
    <xf numFmtId="0" fontId="42" fillId="0" borderId="0" applyAlignment="1">
      <alignment vertical="center"/>
    </xf>
    <xf numFmtId="0" fontId="0" fillId="38" borderId="44" applyAlignment="1">
      <alignment vertical="center"/>
    </xf>
    <xf numFmtId="0" fontId="37" fillId="40" borderId="0" applyAlignment="1">
      <alignment vertical="center"/>
    </xf>
    <xf numFmtId="0" fontId="41" fillId="0" borderId="0" applyAlignment="1">
      <alignment vertical="center"/>
    </xf>
    <xf numFmtId="0" fontId="43" fillId="0" borderId="0" applyAlignment="1">
      <alignment vertical="center"/>
    </xf>
    <xf numFmtId="0" fontId="44" fillId="0" borderId="0" applyAlignment="1">
      <alignment vertical="center"/>
    </xf>
    <xf numFmtId="0" fontId="45" fillId="0" borderId="0" applyAlignment="1">
      <alignment vertical="center"/>
    </xf>
    <xf numFmtId="0" fontId="46" fillId="0" borderId="45" applyAlignment="1">
      <alignment vertical="center"/>
    </xf>
    <xf numFmtId="0" fontId="47" fillId="0" borderId="45" applyAlignment="1">
      <alignment vertical="center"/>
    </xf>
    <xf numFmtId="0" fontId="37" fillId="42" borderId="0" applyAlignment="1">
      <alignment vertical="center"/>
    </xf>
    <xf numFmtId="0" fontId="41" fillId="0" borderId="43" applyAlignment="1">
      <alignment vertical="center"/>
    </xf>
    <xf numFmtId="0" fontId="37" fillId="44" borderId="0" applyAlignment="1">
      <alignment vertical="center"/>
    </xf>
    <xf numFmtId="0" fontId="49" fillId="46" borderId="46" applyAlignment="1">
      <alignment vertical="center"/>
    </xf>
    <xf numFmtId="0" fontId="50" fillId="46" borderId="42" applyAlignment="1">
      <alignment vertical="center"/>
    </xf>
    <xf numFmtId="0" fontId="51" fillId="47" borderId="47" applyAlignment="1">
      <alignment vertical="center"/>
    </xf>
    <xf numFmtId="0" fontId="38" fillId="20" borderId="0" applyAlignment="1">
      <alignment vertical="center"/>
    </xf>
    <xf numFmtId="0" fontId="37" fillId="49" borderId="0" applyAlignment="1">
      <alignment vertical="center"/>
    </xf>
    <xf numFmtId="0" fontId="52" fillId="0" borderId="48" applyAlignment="1">
      <alignment vertical="center"/>
    </xf>
    <xf numFmtId="0" fontId="53" fillId="0" borderId="49" applyAlignment="1">
      <alignment vertical="center"/>
    </xf>
    <xf numFmtId="0" fontId="48" fillId="43" borderId="0" applyAlignment="1">
      <alignment vertical="center"/>
    </xf>
    <xf numFmtId="0" fontId="35" fillId="30" borderId="0" applyAlignment="1">
      <alignment vertical="center"/>
    </xf>
    <xf numFmtId="0" fontId="38" fillId="51" borderId="0" applyAlignment="1">
      <alignment vertical="center"/>
    </xf>
    <xf numFmtId="0" fontId="37" fillId="2" borderId="0" applyAlignment="1">
      <alignment vertical="center"/>
    </xf>
    <xf numFmtId="0" fontId="38" fillId="39" borderId="0" applyAlignment="1">
      <alignment vertical="center"/>
    </xf>
    <xf numFmtId="0" fontId="38" fillId="52" borderId="0" applyAlignment="1">
      <alignment vertical="center"/>
    </xf>
    <xf numFmtId="0" fontId="38" fillId="45" borderId="0" applyAlignment="1">
      <alignment vertical="center"/>
    </xf>
    <xf numFmtId="0" fontId="38" fillId="29" borderId="0" applyAlignment="1">
      <alignment vertical="center"/>
    </xf>
    <xf numFmtId="0" fontId="37" fillId="54" borderId="0" applyAlignment="1">
      <alignment vertical="center"/>
    </xf>
    <xf numFmtId="0" fontId="37" fillId="32" borderId="0" applyAlignment="1">
      <alignment vertical="center"/>
    </xf>
    <xf numFmtId="0" fontId="38" fillId="48" borderId="0" applyAlignment="1">
      <alignment vertical="center"/>
    </xf>
    <xf numFmtId="0" fontId="38" fillId="53" borderId="0" applyAlignment="1">
      <alignment vertical="center"/>
    </xf>
    <xf numFmtId="0" fontId="37" fillId="50" borderId="0" applyAlignment="1">
      <alignment vertical="center"/>
    </xf>
    <xf numFmtId="0" fontId="38" fillId="55" borderId="0" applyAlignment="1">
      <alignment vertical="center"/>
    </xf>
    <xf numFmtId="0" fontId="37" fillId="56" borderId="0" applyAlignment="1">
      <alignment vertical="center"/>
    </xf>
    <xf numFmtId="0" fontId="37" fillId="36" borderId="0" applyAlignment="1">
      <alignment vertical="center"/>
    </xf>
    <xf numFmtId="0" fontId="38" fillId="41" borderId="0" applyAlignment="1">
      <alignment vertical="center"/>
    </xf>
    <xf numFmtId="0" fontId="37" fillId="37" borderId="0" applyAlignment="1">
      <alignment vertical="center"/>
    </xf>
  </cellStyleXfs>
  <cellXfs count="181">
    <xf numFmtId="0" fontId="0" fillId="0" borderId="0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/>
    </xf>
    <xf numFmtId="0" fontId="1" fillId="2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top" wrapText="1"/>
    </xf>
    <xf numFmtId="0" fontId="4" fillId="4" borderId="2" applyAlignment="1" pivotButton="0" quotePrefix="0" xfId="0">
      <alignment horizontal="center" vertical="center"/>
    </xf>
    <xf numFmtId="0" fontId="5" fillId="5" borderId="2" applyAlignment="1" pivotButton="0" quotePrefix="0" xfId="0">
      <alignment horizontal="center" vertical="center"/>
    </xf>
    <xf numFmtId="0" fontId="5" fillId="6" borderId="2" applyAlignment="1" pivotButton="0" quotePrefix="0" xfId="0">
      <alignment horizontal="center" vertical="center"/>
    </xf>
    <xf numFmtId="0" fontId="6" fillId="3" borderId="2" applyAlignment="1" pivotButton="0" quotePrefix="0" xfId="0">
      <alignment horizontal="center" vertical="center" wrapText="1"/>
    </xf>
    <xf numFmtId="164" fontId="6" fillId="3" borderId="2" applyAlignment="1" pivotButton="0" quotePrefix="0" xfId="0">
      <alignment horizontal="center" vertical="center" wrapText="1"/>
    </xf>
    <xf numFmtId="10" fontId="6" fillId="3" borderId="2" applyAlignment="1" pivotButton="0" quotePrefix="0" xfId="0">
      <alignment horizontal="center" vertical="center" wrapText="1"/>
    </xf>
    <xf numFmtId="0" fontId="4" fillId="4" borderId="2" applyAlignment="1" pivotButton="0" quotePrefix="0" xfId="0">
      <alignment horizontal="center" vertical="center" wrapText="1"/>
    </xf>
    <xf numFmtId="0" fontId="0" fillId="7" borderId="0" applyAlignment="1" pivotButton="0" quotePrefix="0" xfId="0">
      <alignment vertical="center"/>
    </xf>
    <xf numFmtId="0" fontId="0" fillId="7" borderId="0" applyAlignment="1" pivotButton="0" quotePrefix="0" xfId="0">
      <alignment horizontal="center" vertical="center"/>
    </xf>
    <xf numFmtId="0" fontId="0" fillId="7" borderId="0" applyAlignment="1" pivotButton="0" quotePrefix="0" xfId="0">
      <alignment vertical="center"/>
    </xf>
    <xf numFmtId="0" fontId="4" fillId="7" borderId="0" applyAlignment="1" pivotButton="0" quotePrefix="0" xfId="0">
      <alignment horizontal="center" vertical="center" wrapText="1"/>
    </xf>
    <xf numFmtId="0" fontId="0" fillId="8" borderId="0" applyAlignment="1" pivotButton="0" quotePrefix="0" xfId="0">
      <alignment vertical="center"/>
    </xf>
    <xf numFmtId="0" fontId="7" fillId="7" borderId="0" applyAlignment="1" pivotButton="0" quotePrefix="0" xfId="0">
      <alignment vertical="top" wrapText="1"/>
    </xf>
    <xf numFmtId="0" fontId="7" fillId="7" borderId="0" applyAlignment="1" pivotButton="0" quotePrefix="0" xfId="0">
      <alignment vertical="top" wrapText="1"/>
    </xf>
    <xf numFmtId="0" fontId="8" fillId="7" borderId="0" applyAlignment="1" pivotButton="0" quotePrefix="0" xfId="0">
      <alignment horizontal="left" wrapText="1"/>
    </xf>
    <xf numFmtId="0" fontId="4" fillId="7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/>
    </xf>
    <xf numFmtId="0" fontId="9" fillId="9" borderId="0" applyAlignment="1" pivotButton="0" quotePrefix="0" xfId="0">
      <alignment horizontal="center" vertical="center"/>
    </xf>
    <xf numFmtId="0" fontId="3" fillId="3" borderId="3" applyAlignment="1" pivotButton="0" quotePrefix="0" xfId="0">
      <alignment horizontal="left" vertical="top" wrapText="1"/>
    </xf>
    <xf numFmtId="0" fontId="3" fillId="7" borderId="0" applyAlignment="1" pivotButton="0" quotePrefix="0" xfId="0">
      <alignment horizontal="left" vertical="top" wrapText="1"/>
    </xf>
    <xf numFmtId="0" fontId="4" fillId="10" borderId="4" applyAlignment="1" pivotButton="0" quotePrefix="0" xfId="0">
      <alignment horizontal="center" vertical="center"/>
    </xf>
    <xf numFmtId="0" fontId="4" fillId="10" borderId="5" applyAlignment="1" pivotButton="0" quotePrefix="0" xfId="0">
      <alignment horizontal="center" vertical="center"/>
    </xf>
    <xf numFmtId="0" fontId="10" fillId="11" borderId="2" applyAlignment="1" pivotButton="0" quotePrefix="0" xfId="0">
      <alignment horizontal="center" vertical="center"/>
    </xf>
    <xf numFmtId="0" fontId="11" fillId="3" borderId="0" applyAlignment="1" pivotButton="0" quotePrefix="0" xfId="0">
      <alignment horizontal="center" vertical="center"/>
    </xf>
    <xf numFmtId="0" fontId="6" fillId="3" borderId="2" applyAlignment="1" pivotButton="0" quotePrefix="0" xfId="0">
      <alignment horizontal="center" vertical="center"/>
    </xf>
    <xf numFmtId="10" fontId="12" fillId="12" borderId="6" applyAlignment="1" pivotButton="0" quotePrefix="0" xfId="0">
      <alignment horizontal="center" vertical="center"/>
    </xf>
    <xf numFmtId="0" fontId="6" fillId="3" borderId="2" applyAlignment="1" pivotButton="0" quotePrefix="0" xfId="0">
      <alignment horizontal="center" vertical="center"/>
    </xf>
    <xf numFmtId="0" fontId="4" fillId="4" borderId="4" applyAlignment="1" pivotButton="0" quotePrefix="0" xfId="0">
      <alignment horizontal="center" vertical="center"/>
    </xf>
    <xf numFmtId="0" fontId="4" fillId="4" borderId="5" applyAlignment="1" pivotButton="0" quotePrefix="0" xfId="0">
      <alignment horizontal="center" vertical="center"/>
    </xf>
    <xf numFmtId="10" fontId="1" fillId="13" borderId="6" applyAlignment="1" pivotButton="0" quotePrefix="0" xfId="0">
      <alignment horizontal="center" vertical="center"/>
    </xf>
    <xf numFmtId="10" fontId="1" fillId="14" borderId="6" applyAlignment="1" pivotButton="0" quotePrefix="0" xfId="0">
      <alignment horizontal="center" vertical="center"/>
    </xf>
    <xf numFmtId="0" fontId="4" fillId="4" borderId="4" applyAlignment="1" pivotButton="0" quotePrefix="0" xfId="0">
      <alignment horizontal="center" vertical="center" wrapText="1"/>
    </xf>
    <xf numFmtId="0" fontId="4" fillId="4" borderId="5" applyAlignment="1" pivotButton="0" quotePrefix="0" xfId="0">
      <alignment horizontal="center" vertical="center" wrapText="1"/>
    </xf>
    <xf numFmtId="10" fontId="1" fillId="15" borderId="6" applyAlignment="1" pivotButton="0" quotePrefix="0" xfId="0">
      <alignment horizontal="center" vertical="center"/>
    </xf>
    <xf numFmtId="10" fontId="1" fillId="16" borderId="6" applyAlignment="1" pivotButton="0" quotePrefix="0" xfId="0">
      <alignment horizontal="center" vertical="center"/>
    </xf>
    <xf numFmtId="0" fontId="13" fillId="2" borderId="0" applyAlignment="1" pivotButton="0" quotePrefix="0" xfId="0">
      <alignment vertical="center"/>
    </xf>
    <xf numFmtId="0" fontId="13" fillId="8" borderId="0" applyAlignment="1" pivotButton="0" quotePrefix="0" xfId="0">
      <alignment vertical="center"/>
    </xf>
    <xf numFmtId="0" fontId="0" fillId="8" borderId="0" applyAlignment="1" pivotButton="0" quotePrefix="0" xfId="0">
      <alignment vertical="center"/>
    </xf>
    <xf numFmtId="0" fontId="7" fillId="7" borderId="0" applyAlignment="1" pivotButton="0" quotePrefix="0" xfId="0">
      <alignment horizontal="left" vertical="top" wrapText="1"/>
    </xf>
    <xf numFmtId="0" fontId="14" fillId="9" borderId="0" applyAlignment="1" pivotButton="0" quotePrefix="0" xfId="0">
      <alignment horizontal="center" vertical="center"/>
    </xf>
    <xf numFmtId="0" fontId="15" fillId="3" borderId="0" applyAlignment="1" pivotButton="0" quotePrefix="0" xfId="0">
      <alignment horizontal="left" vertical="top" wrapText="1"/>
    </xf>
    <xf numFmtId="0" fontId="5" fillId="5" borderId="7" applyAlignment="1" pivotButton="0" quotePrefix="0" xfId="0">
      <alignment horizontal="center" vertical="center" wrapText="1"/>
    </xf>
    <xf numFmtId="164" fontId="16" fillId="17" borderId="8" applyAlignment="1" pivotButton="0" quotePrefix="0" xfId="0">
      <alignment horizontal="center" vertical="center" wrapText="1"/>
    </xf>
    <xf numFmtId="0" fontId="6" fillId="5" borderId="9" applyAlignment="1" pivotButton="0" quotePrefix="0" xfId="0">
      <alignment horizontal="center" vertical="center" wrapText="1"/>
    </xf>
    <xf numFmtId="9" fontId="17" fillId="18" borderId="10" applyAlignment="1" pivotButton="0" quotePrefix="0" xfId="0">
      <alignment horizontal="center" vertical="center" wrapText="1"/>
    </xf>
    <xf numFmtId="9" fontId="17" fillId="18" borderId="11" applyAlignment="1" pivotButton="0" quotePrefix="0" xfId="0">
      <alignment vertical="center" wrapText="1"/>
    </xf>
    <xf numFmtId="9" fontId="17" fillId="18" borderId="10" applyAlignment="1" pivotButton="0" quotePrefix="0" xfId="0">
      <alignment vertical="center" wrapText="1"/>
    </xf>
    <xf numFmtId="9" fontId="17" fillId="18" borderId="12" applyAlignment="1" pivotButton="0" quotePrefix="0" xfId="0">
      <alignment vertical="center" wrapText="1"/>
    </xf>
    <xf numFmtId="0" fontId="6" fillId="5" borderId="7" applyAlignment="1" pivotButton="0" quotePrefix="0" xfId="0">
      <alignment horizontal="center" vertical="center" wrapText="1"/>
    </xf>
    <xf numFmtId="164" fontId="18" fillId="19" borderId="13" applyAlignment="1" pivotButton="0" quotePrefix="0" xfId="0">
      <alignment horizontal="center" vertical="center" wrapText="1"/>
    </xf>
    <xf numFmtId="9" fontId="18" fillId="19" borderId="7" applyAlignment="1" pivotButton="0" quotePrefix="0" xfId="0">
      <alignment horizontal="center" vertical="center" wrapText="1"/>
    </xf>
    <xf numFmtId="164" fontId="19" fillId="6" borderId="7" applyAlignment="1" pivotButton="0" quotePrefix="0" xfId="0">
      <alignment horizontal="center" vertical="center" wrapText="1"/>
    </xf>
    <xf numFmtId="0" fontId="20" fillId="20" borderId="7" applyAlignment="1" pivotButton="0" quotePrefix="0" xfId="0">
      <alignment horizontal="center" vertical="center"/>
    </xf>
    <xf numFmtId="0" fontId="21" fillId="9" borderId="14" applyAlignment="1" pivotButton="0" quotePrefix="0" xfId="0">
      <alignment horizontal="center" vertical="center"/>
    </xf>
    <xf numFmtId="164" fontId="22" fillId="9" borderId="14" applyAlignment="1" pivotButton="0" quotePrefix="0" xfId="0">
      <alignment horizontal="center" vertical="center" wrapText="1"/>
    </xf>
    <xf numFmtId="0" fontId="21" fillId="21" borderId="15" applyAlignment="1" pivotButton="0" quotePrefix="0" xfId="0">
      <alignment horizontal="center" vertical="center"/>
    </xf>
    <xf numFmtId="164" fontId="22" fillId="21" borderId="15" applyAlignment="1" pivotButton="0" quotePrefix="0" xfId="0">
      <alignment horizontal="center" vertical="center" wrapText="1"/>
    </xf>
    <xf numFmtId="0" fontId="21" fillId="22" borderId="14" applyAlignment="1" pivotButton="0" quotePrefix="0" xfId="0">
      <alignment horizontal="center" vertical="center"/>
    </xf>
    <xf numFmtId="164" fontId="23" fillId="22" borderId="14" applyAlignment="1" pivotButton="0" quotePrefix="0" xfId="0">
      <alignment horizontal="center" vertical="center" wrapText="1"/>
    </xf>
    <xf numFmtId="0" fontId="24" fillId="21" borderId="15" applyAlignment="1" pivotButton="0" quotePrefix="0" xfId="0">
      <alignment horizontal="center" vertical="center"/>
    </xf>
    <xf numFmtId="10" fontId="22" fillId="21" borderId="15" applyAlignment="1" pivotButton="0" quotePrefix="0" xfId="0">
      <alignment horizontal="center" vertical="center" wrapText="1"/>
    </xf>
    <xf numFmtId="0" fontId="24" fillId="9" borderId="14" applyAlignment="1" pivotButton="0" quotePrefix="0" xfId="0">
      <alignment horizontal="center" vertical="center"/>
    </xf>
    <xf numFmtId="10" fontId="22" fillId="9" borderId="14" applyAlignment="1" pivotButton="0" quotePrefix="0" xfId="0">
      <alignment horizontal="center" vertical="center" wrapText="1"/>
    </xf>
    <xf numFmtId="164" fontId="25" fillId="5" borderId="8" applyAlignment="1" pivotButton="0" quotePrefix="0" xfId="0">
      <alignment vertical="center" wrapText="1"/>
    </xf>
    <xf numFmtId="164" fontId="25" fillId="5" borderId="16" applyAlignment="1" pivotButton="0" quotePrefix="0" xfId="0">
      <alignment vertical="center" wrapText="1"/>
    </xf>
    <xf numFmtId="164" fontId="25" fillId="5" borderId="17" applyAlignment="1" pivotButton="0" quotePrefix="0" xfId="0">
      <alignment vertical="center" wrapText="1"/>
    </xf>
    <xf numFmtId="164" fontId="19" fillId="5" borderId="13" applyAlignment="1" pivotButton="0" quotePrefix="0" xfId="0">
      <alignment horizontal="center" vertical="center" wrapText="1"/>
    </xf>
    <xf numFmtId="164" fontId="26" fillId="9" borderId="14" applyAlignment="1" pivotButton="0" quotePrefix="0" xfId="0">
      <alignment horizontal="center" vertical="center" wrapText="1"/>
    </xf>
    <xf numFmtId="164" fontId="26" fillId="21" borderId="15" applyAlignment="1" pivotButton="0" quotePrefix="0" xfId="0">
      <alignment horizontal="center" vertical="center" wrapText="1"/>
    </xf>
    <xf numFmtId="164" fontId="27" fillId="22" borderId="14" applyAlignment="1" pivotButton="0" quotePrefix="0" xfId="0">
      <alignment horizontal="center" vertical="center" wrapText="1"/>
    </xf>
    <xf numFmtId="10" fontId="28" fillId="21" borderId="15" applyAlignment="1" pivotButton="0" quotePrefix="0" xfId="0">
      <alignment horizontal="center" vertical="center" wrapText="1"/>
    </xf>
    <xf numFmtId="10" fontId="28" fillId="9" borderId="14" applyAlignment="1" pivotButton="0" quotePrefix="0" xfId="0">
      <alignment horizontal="center" vertical="center" wrapText="1"/>
    </xf>
    <xf numFmtId="0" fontId="29" fillId="8" borderId="0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/>
    </xf>
    <xf numFmtId="0" fontId="15" fillId="8" borderId="0" applyAlignment="1" pivotButton="0" quotePrefix="0" xfId="0">
      <alignment horizontal="left" vertical="top" wrapText="1"/>
    </xf>
    <xf numFmtId="0" fontId="30" fillId="11" borderId="18" applyAlignment="1" pivotButton="0" quotePrefix="0" xfId="0">
      <alignment horizontal="center" vertical="center"/>
    </xf>
    <xf numFmtId="10" fontId="22" fillId="23" borderId="15" applyAlignment="1" pivotButton="0" quotePrefix="0" xfId="0">
      <alignment horizontal="center" vertical="center" wrapText="1"/>
    </xf>
    <xf numFmtId="165" fontId="24" fillId="9" borderId="14" applyAlignment="1" pivotButton="0" quotePrefix="0" xfId="0">
      <alignment horizontal="center" vertical="center" wrapText="1"/>
    </xf>
    <xf numFmtId="166" fontId="24" fillId="9" borderId="14" applyAlignment="1" pivotButton="0" quotePrefix="0" xfId="0">
      <alignment horizontal="center" vertical="center" wrapText="1"/>
    </xf>
    <xf numFmtId="166" fontId="24" fillId="21" borderId="15" applyAlignment="1" pivotButton="0" quotePrefix="0" xfId="0">
      <alignment horizontal="center" vertical="center" wrapText="1"/>
    </xf>
    <xf numFmtId="165" fontId="24" fillId="21" borderId="14" applyAlignment="1" pivotButton="0" quotePrefix="0" xfId="0">
      <alignment horizontal="center" vertical="center" wrapText="1"/>
    </xf>
    <xf numFmtId="165" fontId="24" fillId="22" borderId="19" applyAlignment="1" pivotButton="0" quotePrefix="0" xfId="0">
      <alignment horizontal="center" vertical="center" wrapText="1"/>
    </xf>
    <xf numFmtId="166" fontId="24" fillId="22" borderId="14" applyAlignment="1" pivotButton="0" quotePrefix="0" xfId="0">
      <alignment horizontal="center" vertical="center" wrapText="1"/>
    </xf>
    <xf numFmtId="166" fontId="24" fillId="24" borderId="20" applyAlignment="1" pivotButton="0" quotePrefix="0" xfId="0">
      <alignment horizontal="center" vertical="center" wrapText="1"/>
    </xf>
    <xf numFmtId="0" fontId="7" fillId="7" borderId="0" applyAlignment="1" pivotButton="0" quotePrefix="0" xfId="0">
      <alignment horizontal="left" vertical="center" wrapText="1"/>
    </xf>
    <xf numFmtId="0" fontId="29" fillId="8" borderId="0" applyAlignment="1" pivotButton="0" quotePrefix="0" xfId="0">
      <alignment vertical="center" wrapText="1"/>
    </xf>
    <xf numFmtId="0" fontId="0" fillId="7" borderId="0" applyAlignment="1" pivotButton="0" quotePrefix="0" xfId="0">
      <alignment vertical="center"/>
    </xf>
    <xf numFmtId="0" fontId="31" fillId="7" borderId="0" applyAlignment="1" pivotButton="0" quotePrefix="0" xfId="0">
      <alignment vertical="top" wrapText="1"/>
    </xf>
    <xf numFmtId="0" fontId="32" fillId="7" borderId="0" applyAlignment="1" pivotButton="0" quotePrefix="0" xfId="0">
      <alignment horizontal="left" vertical="center" wrapText="1"/>
    </xf>
    <xf numFmtId="0" fontId="8" fillId="7" borderId="0" applyAlignment="1" pivotButton="0" quotePrefix="0" xfId="0">
      <alignment horizontal="left" vertical="center" wrapText="1"/>
    </xf>
    <xf numFmtId="0" fontId="33" fillId="25" borderId="21" applyAlignment="1" pivotButton="0" quotePrefix="0" xfId="0">
      <alignment horizontal="center" vertical="center" wrapText="1"/>
    </xf>
    <xf numFmtId="0" fontId="33" fillId="25" borderId="22" applyAlignment="1" pivotButton="0" quotePrefix="0" xfId="0">
      <alignment horizontal="center" vertical="center" wrapText="1"/>
    </xf>
    <xf numFmtId="0" fontId="33" fillId="25" borderId="23" applyAlignment="1" pivotButton="0" quotePrefix="0" xfId="0">
      <alignment horizontal="center" vertical="center" wrapText="1"/>
    </xf>
    <xf numFmtId="0" fontId="33" fillId="26" borderId="24" applyAlignment="1" pivotButton="0" quotePrefix="0" xfId="0">
      <alignment horizontal="center" vertical="center" wrapText="1"/>
    </xf>
    <xf numFmtId="0" fontId="33" fillId="26" borderId="22" applyAlignment="1" pivotButton="0" quotePrefix="0" xfId="0">
      <alignment horizontal="center" vertical="center" wrapText="1"/>
    </xf>
    <xf numFmtId="0" fontId="10" fillId="27" borderId="25" applyAlignment="1" pivotButton="0" quotePrefix="0" xfId="0">
      <alignment horizontal="center" vertical="center"/>
    </xf>
    <xf numFmtId="0" fontId="10" fillId="27" borderId="1" applyAlignment="1" pivotButton="0" quotePrefix="0" xfId="0">
      <alignment horizontal="center" vertical="center"/>
    </xf>
    <xf numFmtId="0" fontId="10" fillId="28" borderId="0" applyAlignment="1" pivotButton="0" quotePrefix="0" xfId="0">
      <alignment horizontal="center" vertical="center"/>
    </xf>
    <xf numFmtId="0" fontId="10" fillId="28" borderId="26" applyAlignment="1" pivotButton="0" quotePrefix="0" xfId="0">
      <alignment vertical="center"/>
    </xf>
    <xf numFmtId="0" fontId="0" fillId="29" borderId="27" applyAlignment="1" pivotButton="0" quotePrefix="0" xfId="0">
      <alignment horizontal="center" vertical="center"/>
    </xf>
    <xf numFmtId="0" fontId="0" fillId="29" borderId="0" applyAlignment="1" pivotButton="0" quotePrefix="0" xfId="0">
      <alignment horizontal="center" vertical="center"/>
    </xf>
    <xf numFmtId="0" fontId="34" fillId="6" borderId="28" applyAlignment="1" pivotButton="0" quotePrefix="0" xfId="0">
      <alignment horizontal="center" vertical="center" wrapText="1"/>
    </xf>
    <xf numFmtId="0" fontId="34" fillId="6" borderId="5" applyAlignment="1" pivotButton="0" quotePrefix="0" xfId="0">
      <alignment horizontal="center" vertical="center" wrapText="1"/>
    </xf>
    <xf numFmtId="0" fontId="34" fillId="12" borderId="2" applyAlignment="1" pivotButton="0" quotePrefix="0" xfId="0">
      <alignment horizontal="center" vertical="center"/>
    </xf>
    <xf numFmtId="0" fontId="34" fillId="6" borderId="2" applyAlignment="1" pivotButton="0" quotePrefix="0" xfId="0">
      <alignment horizontal="center" vertical="center"/>
    </xf>
    <xf numFmtId="0" fontId="34" fillId="6" borderId="26" applyAlignment="1" pivotButton="0" quotePrefix="0" xfId="0">
      <alignment horizontal="center" vertical="center"/>
    </xf>
    <xf numFmtId="0" fontId="5" fillId="6" borderId="29" applyAlignment="1" pivotButton="0" quotePrefix="0" xfId="0">
      <alignment horizontal="center" vertical="center"/>
    </xf>
    <xf numFmtId="0" fontId="5" fillId="6" borderId="30" applyAlignment="1" pivotButton="0" quotePrefix="0" xfId="0">
      <alignment horizontal="center" vertical="center"/>
    </xf>
    <xf numFmtId="0" fontId="6" fillId="5" borderId="31" applyAlignment="1" pivotButton="0" quotePrefix="0" xfId="0">
      <alignment horizontal="center" vertical="center"/>
    </xf>
    <xf numFmtId="164" fontId="6" fillId="5" borderId="2" applyAlignment="1" pivotButton="0" quotePrefix="0" xfId="0">
      <alignment horizontal="center" vertical="center"/>
    </xf>
    <xf numFmtId="0" fontId="5" fillId="12" borderId="2" applyAlignment="1" pivotButton="0" quotePrefix="0" xfId="0">
      <alignment horizontal="center" vertical="center"/>
    </xf>
    <xf numFmtId="0" fontId="6" fillId="5" borderId="2" applyAlignment="1" pivotButton="0" quotePrefix="0" xfId="0">
      <alignment horizontal="center" vertical="center"/>
    </xf>
    <xf numFmtId="0" fontId="6" fillId="5" borderId="26" applyAlignment="1" pivotButton="0" quotePrefix="0" xfId="0">
      <alignment horizontal="center" vertical="center"/>
    </xf>
    <xf numFmtId="9" fontId="6" fillId="5" borderId="29" applyAlignment="1" pivotButton="0" quotePrefix="0" xfId="0">
      <alignment horizontal="center" vertical="center"/>
    </xf>
    <xf numFmtId="0" fontId="6" fillId="5" borderId="30" applyAlignment="1" pivotButton="0" quotePrefix="0" xfId="0">
      <alignment horizontal="center" vertical="center"/>
    </xf>
    <xf numFmtId="0" fontId="6" fillId="6" borderId="31" applyAlignment="1" pivotButton="0" quotePrefix="0" xfId="0">
      <alignment horizontal="center" vertical="center"/>
    </xf>
    <xf numFmtId="164" fontId="6" fillId="6" borderId="2" applyAlignment="1" pivotButton="0" quotePrefix="0" xfId="0">
      <alignment horizontal="center" vertical="center"/>
    </xf>
    <xf numFmtId="0" fontId="6" fillId="6" borderId="2" applyAlignment="1" pivotButton="0" quotePrefix="0" xfId="0">
      <alignment horizontal="center" vertical="center"/>
    </xf>
    <xf numFmtId="0" fontId="6" fillId="6" borderId="26" applyAlignment="1" pivotButton="0" quotePrefix="0" xfId="0">
      <alignment horizontal="center" vertical="center"/>
    </xf>
    <xf numFmtId="9" fontId="6" fillId="6" borderId="29" applyAlignment="1" pivotButton="0" quotePrefix="0" xfId="0">
      <alignment horizontal="center" vertical="center"/>
    </xf>
    <xf numFmtId="0" fontId="6" fillId="6" borderId="30" applyAlignment="1" pivotButton="0" quotePrefix="0" xfId="0">
      <alignment horizontal="center" vertical="center"/>
    </xf>
    <xf numFmtId="0" fontId="6" fillId="6" borderId="32" applyAlignment="1" pivotButton="0" quotePrefix="0" xfId="0">
      <alignment horizontal="center" vertical="center"/>
    </xf>
    <xf numFmtId="0" fontId="6" fillId="6" borderId="33" applyAlignment="1" pivotButton="0" quotePrefix="0" xfId="0">
      <alignment horizontal="center" vertical="center"/>
    </xf>
    <xf numFmtId="0" fontId="5" fillId="12" borderId="33" applyAlignment="1" pivotButton="0" quotePrefix="0" xfId="0">
      <alignment horizontal="center" vertical="center"/>
    </xf>
    <xf numFmtId="0" fontId="6" fillId="6" borderId="34" applyAlignment="1" pivotButton="0" quotePrefix="0" xfId="0">
      <alignment horizontal="center" vertical="center"/>
    </xf>
    <xf numFmtId="9" fontId="6" fillId="6" borderId="35" applyAlignment="1" pivotButton="0" quotePrefix="0" xfId="0">
      <alignment horizontal="center" vertical="center"/>
    </xf>
    <xf numFmtId="0" fontId="6" fillId="6" borderId="36" applyAlignment="1" pivotButton="0" quotePrefix="0" xfId="0">
      <alignment horizontal="center" vertical="center"/>
    </xf>
    <xf numFmtId="0" fontId="33" fillId="26" borderId="37" applyAlignment="1" pivotButton="0" quotePrefix="0" xfId="0">
      <alignment horizontal="center" vertical="center" wrapText="1"/>
    </xf>
    <xf numFmtId="0" fontId="0" fillId="29" borderId="38" applyAlignment="1" pivotButton="0" quotePrefix="0" xfId="0">
      <alignment horizontal="center" vertical="center"/>
    </xf>
    <xf numFmtId="0" fontId="5" fillId="6" borderId="39" applyAlignment="1" pivotButton="0" quotePrefix="0" xfId="0">
      <alignment horizontal="center" vertical="center"/>
    </xf>
    <xf numFmtId="0" fontId="5" fillId="6" borderId="0" applyAlignment="1" pivotButton="0" quotePrefix="0" xfId="0">
      <alignment horizontal="center" vertical="center"/>
    </xf>
    <xf numFmtId="0" fontId="5" fillId="6" borderId="6" applyAlignment="1" pivotButton="0" quotePrefix="0" xfId="0">
      <alignment horizontal="center" vertical="center"/>
    </xf>
    <xf numFmtId="0" fontId="5" fillId="6" borderId="40" applyAlignment="1" pivotButton="0" quotePrefix="0" xfId="0">
      <alignment horizontal="center" vertical="center"/>
    </xf>
    <xf numFmtId="10" fontId="6" fillId="5" borderId="30" applyAlignment="1" pivotButton="0" quotePrefix="0" xfId="0">
      <alignment horizontal="center" vertical="center"/>
    </xf>
    <xf numFmtId="0" fontId="6" fillId="5" borderId="40" applyAlignment="1" pivotButton="0" quotePrefix="0" xfId="0">
      <alignment horizontal="center" vertical="center"/>
    </xf>
    <xf numFmtId="10" fontId="6" fillId="6" borderId="30" applyAlignment="1" pivotButton="0" quotePrefix="0" xfId="0">
      <alignment horizontal="center" vertical="center"/>
    </xf>
    <xf numFmtId="0" fontId="6" fillId="6" borderId="40" applyAlignment="1" pivotButton="0" quotePrefix="0" xfId="0">
      <alignment horizontal="center" vertical="center"/>
    </xf>
    <xf numFmtId="10" fontId="6" fillId="6" borderId="36" applyAlignment="1" pivotButton="0" quotePrefix="0" xfId="0">
      <alignment horizontal="center" vertical="center"/>
    </xf>
    <xf numFmtId="0" fontId="6" fillId="6" borderId="41" applyAlignment="1" pivotButton="0" quotePrefix="0" xfId="0">
      <alignment horizontal="center" vertical="center"/>
    </xf>
    <xf numFmtId="0" fontId="0" fillId="0" borderId="0" pivotButton="0" quotePrefix="0" xfId="0"/>
    <xf numFmtId="164" fontId="16" fillId="17" borderId="8" applyAlignment="1" pivotButton="0" quotePrefix="0" xfId="0">
      <alignment horizontal="center" vertical="center" wrapText="1"/>
    </xf>
    <xf numFmtId="164" fontId="25" fillId="5" borderId="8" applyAlignment="1" pivotButton="0" quotePrefix="0" xfId="0">
      <alignment vertical="center" wrapText="1"/>
    </xf>
    <xf numFmtId="164" fontId="25" fillId="5" borderId="16" applyAlignment="1" pivotButton="0" quotePrefix="0" xfId="0">
      <alignment vertical="center" wrapText="1"/>
    </xf>
    <xf numFmtId="164" fontId="18" fillId="19" borderId="13" applyAlignment="1" pivotButton="0" quotePrefix="0" xfId="0">
      <alignment horizontal="center" vertical="center" wrapText="1"/>
    </xf>
    <xf numFmtId="164" fontId="25" fillId="5" borderId="17" applyAlignment="1" pivotButton="0" quotePrefix="0" xfId="0">
      <alignment vertical="center" wrapText="1"/>
    </xf>
    <xf numFmtId="164" fontId="19" fillId="6" borderId="7" applyAlignment="1" pivotButton="0" quotePrefix="0" xfId="0">
      <alignment horizontal="center" vertical="center" wrapText="1"/>
    </xf>
    <xf numFmtId="164" fontId="19" fillId="5" borderId="13" applyAlignment="1" pivotButton="0" quotePrefix="0" xfId="0">
      <alignment horizontal="center" vertical="center" wrapText="1"/>
    </xf>
    <xf numFmtId="0" fontId="33" fillId="25" borderId="50" applyAlignment="1" pivotButton="0" quotePrefix="0" xfId="0">
      <alignment horizontal="center" vertical="center" wrapText="1"/>
    </xf>
    <xf numFmtId="0" fontId="0" fillId="0" borderId="22" pivotButton="0" quotePrefix="0" xfId="0"/>
    <xf numFmtId="0" fontId="0" fillId="0" borderId="23" pivotButton="0" quotePrefix="0" xfId="0"/>
    <xf numFmtId="0" fontId="33" fillId="26" borderId="51" applyAlignment="1" pivotButton="0" quotePrefix="0" xfId="0">
      <alignment horizontal="center" vertical="center" wrapText="1"/>
    </xf>
    <xf numFmtId="0" fontId="0" fillId="0" borderId="37" pivotButton="0" quotePrefix="0" xfId="0"/>
    <xf numFmtId="0" fontId="0" fillId="0" borderId="1" pivotButton="0" quotePrefix="0" xfId="0"/>
    <xf numFmtId="0" fontId="0" fillId="29" borderId="52" applyAlignment="1" pivotButton="0" quotePrefix="0" xfId="0">
      <alignment horizontal="center" vertical="center"/>
    </xf>
    <xf numFmtId="0" fontId="0" fillId="0" borderId="38" pivotButton="0" quotePrefix="0" xfId="0"/>
    <xf numFmtId="164" fontId="22" fillId="9" borderId="14" applyAlignment="1" pivotButton="0" quotePrefix="0" xfId="0">
      <alignment horizontal="center" vertical="center" wrapText="1"/>
    </xf>
    <xf numFmtId="164" fontId="26" fillId="9" borderId="14" applyAlignment="1" pivotButton="0" quotePrefix="0" xfId="0">
      <alignment horizontal="center" vertical="center" wrapText="1"/>
    </xf>
    <xf numFmtId="165" fontId="24" fillId="9" borderId="14" applyAlignment="1" pivotButton="0" quotePrefix="0" xfId="0">
      <alignment horizontal="center" vertical="center" wrapText="1"/>
    </xf>
    <xf numFmtId="166" fontId="24" fillId="9" borderId="14" applyAlignment="1" pivotButton="0" quotePrefix="0" xfId="0">
      <alignment horizontal="center" vertical="center" wrapText="1"/>
    </xf>
    <xf numFmtId="0" fontId="34" fillId="6" borderId="31" applyAlignment="1" pivotButton="0" quotePrefix="0" xfId="0">
      <alignment horizontal="center" vertical="center" wrapText="1"/>
    </xf>
    <xf numFmtId="0" fontId="0" fillId="0" borderId="5" pivotButton="0" quotePrefix="0" xfId="0"/>
    <xf numFmtId="0" fontId="0" fillId="0" borderId="6" pivotButton="0" quotePrefix="0" xfId="0"/>
    <xf numFmtId="164" fontId="22" fillId="21" borderId="15" applyAlignment="1" pivotButton="0" quotePrefix="0" xfId="0">
      <alignment horizontal="center" vertical="center" wrapText="1"/>
    </xf>
    <xf numFmtId="164" fontId="26" fillId="21" borderId="15" applyAlignment="1" pivotButton="0" quotePrefix="0" xfId="0">
      <alignment horizontal="center" vertical="center" wrapText="1"/>
    </xf>
    <xf numFmtId="166" fontId="24" fillId="21" borderId="15" applyAlignment="1" pivotButton="0" quotePrefix="0" xfId="0">
      <alignment horizontal="center" vertical="center" wrapText="1"/>
    </xf>
    <xf numFmtId="164" fontId="6" fillId="5" borderId="2" applyAlignment="1" pivotButton="0" quotePrefix="0" xfId="0">
      <alignment horizontal="center" vertical="center"/>
    </xf>
    <xf numFmtId="164" fontId="6" fillId="6" borderId="2" applyAlignment="1" pivotButton="0" quotePrefix="0" xfId="0">
      <alignment horizontal="center" vertical="center"/>
    </xf>
    <xf numFmtId="165" fontId="24" fillId="21" borderId="14" applyAlignment="1" pivotButton="0" quotePrefix="0" xfId="0">
      <alignment horizontal="center" vertical="center" wrapText="1"/>
    </xf>
    <xf numFmtId="164" fontId="23" fillId="22" borderId="14" applyAlignment="1" pivotButton="0" quotePrefix="0" xfId="0">
      <alignment horizontal="center" vertical="center" wrapText="1"/>
    </xf>
    <xf numFmtId="164" fontId="27" fillId="22" borderId="14" applyAlignment="1" pivotButton="0" quotePrefix="0" xfId="0">
      <alignment horizontal="center" vertical="center" wrapText="1"/>
    </xf>
    <xf numFmtId="165" fontId="24" fillId="22" borderId="19" applyAlignment="1" pivotButton="0" quotePrefix="0" xfId="0">
      <alignment horizontal="center" vertical="center" wrapText="1"/>
    </xf>
    <xf numFmtId="166" fontId="24" fillId="22" borderId="14" applyAlignment="1" pivotButton="0" quotePrefix="0" xfId="0">
      <alignment horizontal="center" vertical="center" wrapText="1"/>
    </xf>
    <xf numFmtId="166" fontId="24" fillId="24" borderId="20" applyAlignment="1" pivotButton="0" quotePrefix="0" xfId="0">
      <alignment horizontal="center" vertical="center" wrapText="1"/>
    </xf>
    <xf numFmtId="0" fontId="0" fillId="0" borderId="3" pivotButton="0" quotePrefix="0" xfId="0"/>
    <xf numFmtId="0" fontId="4" fillId="10" borderId="2" applyAlignment="1" pivotButton="0" quotePrefix="0" xfId="0">
      <alignment horizontal="center" vertical="center"/>
    </xf>
    <xf numFmtId="164" fontId="6" fillId="3" borderId="2" applyAlignment="1" pivotButton="0" quotePrefix="0" xfId="0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b val="1"/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png" Id="rId2"/><Relationship Type="http://schemas.openxmlformats.org/officeDocument/2006/relationships/image" Target="/xl/media/image3.jpeg" Id="rId3"/></Relationships>
</file>

<file path=xl/drawings/_rels/drawing2.xml.rels><Relationships xmlns="http://schemas.openxmlformats.org/package/2006/relationships"><Relationship Type="http://schemas.openxmlformats.org/officeDocument/2006/relationships/image" Target="/xl/media/image4.jpeg" Id="rId1"/><Relationship Type="http://schemas.openxmlformats.org/officeDocument/2006/relationships/image" Target="/xl/media/image5.png" Id="rId2"/><Relationship Type="http://schemas.openxmlformats.org/officeDocument/2006/relationships/image" Target="/xl/media/image6.jpeg" Id="rId3"/></Relationships>
</file>

<file path=xl/drawings/_rels/drawing3.xml.rels><Relationships xmlns="http://schemas.openxmlformats.org/package/2006/relationships"><Relationship Type="http://schemas.openxmlformats.org/officeDocument/2006/relationships/image" Target="/xl/media/image7.png" Id="rId1"/><Relationship Type="http://schemas.openxmlformats.org/officeDocument/2006/relationships/image" Target="/xl/media/image8.jpeg" Id="rId2"/><Relationship Type="http://schemas.openxmlformats.org/officeDocument/2006/relationships/image" Target="/xl/media/image9.jpeg" Id="rId3"/></Relationships>
</file>

<file path=xl/drawings/drawing1.xml><?xml version="1.0" encoding="utf-8"?>
<wsDr xmlns="http://schemas.openxmlformats.org/drawingml/2006/spreadsheetDrawing">
  <twoCellAnchor>
    <from>
      <col>12</col>
      <colOff>485775</colOff>
      <row>28</row>
      <rowOff>200025</rowOff>
    </from>
    <to>
      <col>15</col>
      <colOff>514350</colOff>
      <row>30</row>
      <rowOff>206375</rowOff>
    </to>
    <pic>
      <nvPicPr>
        <cNvPr id="6" name="图片 1" descr="未名潮LOGO横专业楷体红色WEB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 l="3857" t="18405" r="3857" b="17792"/>
        <a:stretch xmlns:a="http://schemas.openxmlformats.org/drawingml/2006/main">
          <a:fillRect/>
        </a:stretch>
      </blipFill>
      <spPr>
        <a:xfrm xmlns:a="http://schemas.openxmlformats.org/drawingml/2006/main">
          <a:off x="7610475" y="11744325"/>
          <a:ext cx="1543050" cy="51435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  <a:miter lim="800000"/>
          <a:headEnd/>
          <a:tailEnd/>
        </a:ln>
      </spPr>
    </pic>
    <clientData/>
  </twoCellAnchor>
  <twoCellAnchor>
    <from>
      <col>0</col>
      <colOff>38104</colOff>
      <row>0</row>
      <rowOff>95249</rowOff>
    </from>
    <to>
      <col>0</col>
      <colOff>523876</colOff>
      <row>0</row>
      <rowOff>518054</rowOff>
    </to>
    <pic>
      <nvPicPr>
        <cNvPr id="9" name="图片 8" descr="d:\我的文档\桌面\80294.png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>
          <grayscl/>
        </a:blip>
        <a:srcRect xmlns:a="http://schemas.openxmlformats.org/drawingml/2006/main"/>
        <a:stretch xmlns:a="http://schemas.openxmlformats.org/drawingml/2006/main">
          <a:fillRect/>
        </a:stretch>
      </blipFill>
      <spPr>
        <a:xfrm xmlns:a="http://schemas.openxmlformats.org/drawingml/2006/main">
          <a:off x="38100" y="94615"/>
          <a:ext cx="485775" cy="42291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  <a:miter lim="800000"/>
          <a:headEnd/>
          <a:tailEnd/>
        </a:ln>
      </spPr>
    </pic>
    <clientData/>
  </twoCellAnchor>
  <twoCellAnchor editAs="oneCell">
    <from>
      <col>7</col>
      <colOff>123825</colOff>
      <row>0</row>
      <rowOff>151130</rowOff>
    </from>
    <to>
      <col>7</col>
      <colOff>540385</colOff>
      <row>0</row>
      <rowOff>464185</rowOff>
    </to>
    <pic>
      <nvPicPr>
        <cNvPr id="11" name="Picture 1" descr="c:\documents and settings\administrator\application data\360se6\User Data\temp\u=2942105940,3612661062&amp;fm=21&amp;gp=0.jpg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3">
          <biLevel thresh="50000"/>
          <lum bright="20000" contrast="0"/>
        </a:blip>
        <a:srcRect xmlns:a="http://schemas.openxmlformats.org/drawingml/2006/main" l="13793" t="25287" r="18391" b="28736"/>
        <a:stretch xmlns:a="http://schemas.openxmlformats.org/drawingml/2006/main">
          <a:fillRect/>
        </a:stretch>
      </blipFill>
      <spPr>
        <a:xfrm xmlns:a="http://schemas.openxmlformats.org/drawingml/2006/main">
          <a:off x="4533900" y="151130"/>
          <a:ext cx="416560" cy="31305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>
    <from>
      <col>9</col>
      <colOff>618490</colOff>
      <row>46</row>
      <rowOff>38100</rowOff>
    </from>
    <to>
      <col>12</col>
      <colOff>237490</colOff>
      <row>49</row>
      <rowOff>114300</rowOff>
    </to>
    <pic>
      <nvPicPr>
        <cNvPr id="16" name="图片 1" descr="未名潮LOGO横专业楷体红色WEB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 l="3857" t="18405" r="3857" b="17792"/>
        <a:stretch xmlns:a="http://schemas.openxmlformats.org/drawingml/2006/main">
          <a:fillRect/>
        </a:stretch>
      </blipFill>
      <spPr>
        <a:xfrm xmlns:a="http://schemas.openxmlformats.org/drawingml/2006/main">
          <a:off x="7305040" y="12201525"/>
          <a:ext cx="1647825" cy="59055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  <a:miter lim="800000"/>
          <a:headEnd/>
          <a:tailEnd/>
        </a:ln>
      </spPr>
    </pic>
    <clientData/>
  </twoCellAnchor>
  <twoCellAnchor>
    <from>
      <col>0</col>
      <colOff>38100</colOff>
      <row>0</row>
      <rowOff>161290</rowOff>
    </from>
    <to>
      <col>0</col>
      <colOff>523872</colOff>
      <row>0</row>
      <rowOff>584095</rowOff>
    </to>
    <pic>
      <nvPicPr>
        <cNvPr id="2" name="图片 1" descr="d:\我的文档\桌面\80294.png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>
          <grayscl/>
        </a:blip>
        <a:srcRect xmlns:a="http://schemas.openxmlformats.org/drawingml/2006/main"/>
        <a:stretch xmlns:a="http://schemas.openxmlformats.org/drawingml/2006/main">
          <a:fillRect/>
        </a:stretch>
      </blipFill>
      <spPr>
        <a:xfrm xmlns:a="http://schemas.openxmlformats.org/drawingml/2006/main">
          <a:off x="38100" y="161290"/>
          <a:ext cx="485140" cy="42227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  <a:miter lim="800000"/>
          <a:headEnd/>
          <a:tailEnd/>
        </a:ln>
      </spPr>
    </pic>
    <clientData/>
  </twoCellAnchor>
  <twoCellAnchor editAs="oneCell">
    <from>
      <col>5</col>
      <colOff>57150</colOff>
      <row>0</row>
      <rowOff>189230</rowOff>
    </from>
    <to>
      <col>5</col>
      <colOff>473710</colOff>
      <row>0</row>
      <rowOff>502285</rowOff>
    </to>
    <pic>
      <nvPicPr>
        <cNvPr id="3" name="Picture 1" descr="c:\documents and settings\administrator\application data\360se6\User Data\temp\u=2942105940,3612661062&amp;fm=21&amp;gp=0.jpg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3">
          <biLevel thresh="50000"/>
          <lum bright="20000" contrast="0"/>
        </a:blip>
        <a:srcRect xmlns:a="http://schemas.openxmlformats.org/drawingml/2006/main" l="13793" t="25287" r="18391" b="28736"/>
        <a:stretch xmlns:a="http://schemas.openxmlformats.org/drawingml/2006/main">
          <a:fillRect/>
        </a:stretch>
      </blipFill>
      <spPr>
        <a:xfrm xmlns:a="http://schemas.openxmlformats.org/drawingml/2006/main">
          <a:off x="4038600" y="189230"/>
          <a:ext cx="416560" cy="31305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</wsDr>
</file>

<file path=xl/drawings/drawing3.xml><?xml version="1.0" encoding="utf-8"?>
<wsDr xmlns="http://schemas.openxmlformats.org/drawingml/2006/spreadsheetDrawing">
  <twoCellAnchor>
    <from>
      <col>0</col>
      <colOff>47625</colOff>
      <row>0</row>
      <rowOff>131445</rowOff>
    </from>
    <to>
      <col>0</col>
      <colOff>495300</colOff>
      <row>0</row>
      <rowOff>561975</rowOff>
    </to>
    <pic>
      <nvPicPr>
        <cNvPr id="2" name="图片 1" descr="d:\我的文档\桌面\80294.png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>
          <grayscl/>
        </a:blip>
        <a:srcRect xmlns:a="http://schemas.openxmlformats.org/drawingml/2006/main"/>
        <a:stretch xmlns:a="http://schemas.openxmlformats.org/drawingml/2006/main">
          <a:fillRect/>
        </a:stretch>
      </blipFill>
      <spPr>
        <a:xfrm xmlns:a="http://schemas.openxmlformats.org/drawingml/2006/main">
          <a:off x="47625" y="131445"/>
          <a:ext cx="447675" cy="43053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  <a:miter lim="800000"/>
          <a:headEnd/>
          <a:tailEnd/>
        </a:ln>
      </spPr>
    </pic>
    <clientData/>
  </twoCellAnchor>
  <twoCellAnchor editAs="oneCell">
    <from>
      <col>6</col>
      <colOff>209550</colOff>
      <row>0</row>
      <rowOff>161290</rowOff>
    </from>
    <to>
      <col>7</col>
      <colOff>123190</colOff>
      <row>0</row>
      <rowOff>494665</rowOff>
    </to>
    <pic>
      <nvPicPr>
        <cNvPr id="4" name="Picture 1" descr="c:\documents and settings\administrator\application data\360se6\User Data\temp\u=2942105940,3612661062&amp;fm=21&amp;gp=0.jpg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2">
          <biLevel thresh="50000"/>
          <lum bright="20000" contrast="0"/>
        </a:blip>
        <a:srcRect xmlns:a="http://schemas.openxmlformats.org/drawingml/2006/main" l="13793" t="25287" r="18391" b="28736"/>
        <a:stretch xmlns:a="http://schemas.openxmlformats.org/drawingml/2006/main">
          <a:fillRect/>
        </a:stretch>
      </blipFill>
      <spPr>
        <a:xfrm xmlns:a="http://schemas.openxmlformats.org/drawingml/2006/main">
          <a:off x="4257675" y="161290"/>
          <a:ext cx="466090" cy="33337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  <twoCellAnchor>
    <from>
      <col>17</col>
      <colOff>76200</colOff>
      <row>26</row>
      <rowOff>38100</rowOff>
    </from>
    <to>
      <col>19</col>
      <colOff>494665</colOff>
      <row>29</row>
      <rowOff>114300</rowOff>
    </to>
    <pic>
      <nvPicPr>
        <cNvPr id="7" name="图片 1" descr="未名潮LOGO横专业楷体红色WEB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3"/>
        <a:srcRect xmlns:a="http://schemas.openxmlformats.org/drawingml/2006/main" l="3857" t="18405" r="3857" b="17792"/>
        <a:stretch xmlns:a="http://schemas.openxmlformats.org/drawingml/2006/main">
          <a:fillRect/>
        </a:stretch>
      </blipFill>
      <spPr>
        <a:xfrm xmlns:a="http://schemas.openxmlformats.org/drawingml/2006/main">
          <a:off x="10201275" y="11087100"/>
          <a:ext cx="1485265" cy="59055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  <a:miter lim="800000"/>
          <a:headEnd/>
          <a:tailEnd/>
        </a:ln>
      </spPr>
    </pic>
    <clientData/>
  </twoCellAnchor>
</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32"/>
  <sheetViews>
    <sheetView showGridLines="0" tabSelected="1" topLeftCell="K1" workbookViewId="0">
      <selection activeCell="AF3" sqref="AF3"/>
    </sheetView>
  </sheetViews>
  <sheetFormatPr baseColWidth="8" defaultColWidth="9" defaultRowHeight="13.5"/>
  <cols>
    <col width="15" customWidth="1" style="144" min="1" max="1"/>
    <col width="7.5" customWidth="1" style="144" min="2" max="2"/>
    <col width="6.75" customWidth="1" style="144" min="3" max="3"/>
    <col width="7" customWidth="1" style="144" min="4" max="5"/>
    <col width="7.25" customWidth="1" style="144" min="6" max="6"/>
    <col width="7.375" customWidth="1" style="144" min="7" max="7"/>
    <col width="7.125" customWidth="1" style="144" min="8" max="13"/>
    <col width="6.5" customWidth="1" style="144" min="14" max="14"/>
    <col width="6.25" customWidth="1" style="144" min="15" max="15"/>
    <col width="6.75" customWidth="1" style="144" min="16" max="16"/>
    <col width="5" customWidth="1" style="144" min="17" max="17"/>
    <col width="4.875" customWidth="1" style="144" min="18" max="18"/>
    <col width="7.125" customWidth="1" style="144" min="19" max="19"/>
    <col width="6.625" customWidth="1" style="144" min="20" max="20"/>
    <col width="6.875" customWidth="1" style="144" min="21" max="21"/>
    <col width="7.875" customWidth="1" style="144" min="22" max="22"/>
    <col width="7.375" customWidth="1" style="144" min="23" max="23"/>
    <col width="7.625" customWidth="1" style="144" min="24" max="24"/>
    <col width="3.25" customWidth="1" style="144" min="25" max="25"/>
    <col width="5.625" customWidth="1" style="144" min="26" max="26"/>
    <col width="6.625" customWidth="1" style="144" min="27" max="27"/>
    <col width="6.75" customWidth="1" style="144" min="28" max="28"/>
    <col width="6" customWidth="1" style="144" min="29" max="29"/>
    <col width="7.25" customWidth="1" style="144" min="30" max="30"/>
    <col width="8.375" customWidth="1" style="144" min="31" max="31"/>
    <col width="11.625" customWidth="1" style="144" min="32" max="32"/>
    <col width="7.5" customWidth="1" style="144" min="33" max="33"/>
    <col width="4.125" customWidth="1" style="144" min="34" max="34"/>
    <col width="7.5" customWidth="1" style="144" min="35" max="35"/>
    <col width="7.625" customWidth="1" style="144" min="36" max="36"/>
  </cols>
  <sheetData>
    <row r="1" ht="52.5" customHeight="1" s="144">
      <c r="A1" s="2" t="inlineStr">
        <is>
          <t xml:space="preserve">         人力资源管理工具——绩效考核</t>
        </is>
      </c>
      <c r="L1" s="40" t="n"/>
      <c r="M1" s="40" t="n"/>
      <c r="N1" s="40" t="n"/>
      <c r="O1" s="40" t="n"/>
      <c r="P1" s="40" t="n"/>
      <c r="Q1" s="40" t="n"/>
      <c r="R1" s="40" t="n"/>
      <c r="S1" s="41" t="n"/>
      <c r="T1" s="77" t="inlineStr">
        <is>
          <t>使用说明：                                                                                                       1.需要录入的项目为：指标类别、指标序号、权重分值、指标明细、标杆值、员工姓名及评分数据；其它所有数据为自动生成（部分数据需要设置好评分等级标准后自动生成）；                                                                                                2.评价标准设置 ：请见表格右侧详细说明；                                                                      3.增减指标项目。请在B列与O列之间操作，插入列或删除列，但注意类别名称及对应权重值的变化，要求类别名称规范统一、权重分值核算准确，如果出现偏差可以手工调整一下。添加数据要完整，同时要手工设置一下新单元格中均值、达成率及各比例值等，具体方法是：拖动左侧带函数单元格向右复制即可。                                                                                                             4.增减人员项目。增减人员及数据，请在中间位置（最好是第15行与21行）之间操作。添加数据要完整，同时要手工设置一下新单元格的合计、排名、等级、标杆值、达成率、各比例值等，拖动上面带函数单元格向下复制即可。                                                               5.分析表中数据及图表为全自动生成。如果需要添加数据，请参照各表中相关说明。</t>
        </is>
      </c>
      <c r="AE1" s="90" t="n"/>
      <c r="AF1" s="91" t="n"/>
      <c r="AG1" s="91" t="n"/>
      <c r="AH1" s="91" t="n"/>
      <c r="AI1" s="91" t="n"/>
      <c r="AJ1" s="91" t="n"/>
      <c r="AK1" s="42" t="n"/>
    </row>
    <row r="2" ht="37.5" customHeight="1" s="144">
      <c r="A2" s="44" t="inlineStr">
        <is>
          <t>某岗位各员工考核绩效达成程度分析（基础数据表，以销售类岗位为例）</t>
        </is>
      </c>
      <c r="S2" s="78" t="n"/>
      <c r="AE2" s="90" t="n"/>
      <c r="AF2" s="91" t="n"/>
      <c r="AG2" s="91" t="n"/>
      <c r="AH2" s="91" t="n"/>
      <c r="AI2" s="91" t="n"/>
      <c r="AJ2" s="91" t="n"/>
      <c r="AK2" s="91" t="n"/>
    </row>
    <row r="3" ht="111" customHeight="1" s="144">
      <c r="A3" s="45" t="inlineStr">
        <is>
          <t>说明：本工具主要用于分析某一岗位各员工绩效考核成绩达成的程度，本表为基础数据表。分析内容包括两部分：各员工绩效达成程度分析、岗位整体各指标达成程度分析。特点：图表清晰呈现各员工绩效达成所处级别，可任意增减指标数据，可任意设置评价标准，应用灵活。使用方法：请先设置好考核指标内容及权重值，然后设置好评分等级标准以及各项指标达成程度标准说明，要求名称规范、数据准确，然后输入员工考核成绩基础数据即可。（表格中评分值合计、标杆值比率、合格起点值、合格区间值比例、良好区间值比例、优秀区间值比例、实际达成率等为自动生成）注：若需要添加数据，请按照表格右上角说明操作。</t>
        </is>
      </c>
      <c r="S3" s="79" t="n"/>
      <c r="AE3" s="90" t="n"/>
      <c r="AF3" s="91" t="n"/>
      <c r="AG3" s="91" t="n"/>
      <c r="AH3" s="91" t="n"/>
      <c r="AI3" s="91" t="n"/>
      <c r="AJ3" s="91" t="n"/>
      <c r="AK3" s="91" t="n"/>
    </row>
    <row r="4" ht="48" customHeight="1" s="144">
      <c r="A4" s="46" t="inlineStr">
        <is>
          <t>指标类别</t>
        </is>
      </c>
      <c r="B4" s="145" t="inlineStr">
        <is>
          <t>销售工作计划拟定与执行</t>
        </is>
      </c>
      <c r="C4" s="145" t="inlineStr">
        <is>
          <t>销售工作计划拟定与执行</t>
        </is>
      </c>
      <c r="D4" s="145" t="inlineStr">
        <is>
          <t>销售目标实现</t>
        </is>
      </c>
      <c r="E4" s="145" t="inlineStr">
        <is>
          <t>销售目标实现</t>
        </is>
      </c>
      <c r="F4" s="145" t="inlineStr">
        <is>
          <t>销售目标实现</t>
        </is>
      </c>
      <c r="G4" s="145" t="inlineStr">
        <is>
          <t>销售货款回收及成本控制</t>
        </is>
      </c>
      <c r="H4" s="145" t="inlineStr">
        <is>
          <t>销售货款回收及成本控制</t>
        </is>
      </c>
      <c r="I4" s="145" t="inlineStr">
        <is>
          <t>销售货款回收及成本控制</t>
        </is>
      </c>
      <c r="J4" s="145" t="inlineStr">
        <is>
          <t>客户关系维护</t>
        </is>
      </c>
      <c r="K4" s="145" t="inlineStr">
        <is>
          <t>客户关系维护</t>
        </is>
      </c>
      <c r="L4" s="145" t="inlineStr">
        <is>
          <t>日常工作</t>
        </is>
      </c>
      <c r="M4" s="145" t="inlineStr">
        <is>
          <t>日常工作</t>
        </is>
      </c>
      <c r="N4" s="145" t="inlineStr">
        <is>
          <t>知识、技能与品质</t>
        </is>
      </c>
      <c r="O4" s="145" t="inlineStr">
        <is>
          <t>知识、技能与品质</t>
        </is>
      </c>
      <c r="P4" s="146" t="n"/>
      <c r="Q4" s="146" t="n"/>
      <c r="R4" s="146" t="n"/>
      <c r="S4" s="146" t="n"/>
      <c r="T4" s="146" t="n"/>
      <c r="U4" s="146" t="n"/>
      <c r="V4" s="146" t="n"/>
      <c r="W4" s="146" t="n"/>
      <c r="X4" s="146" t="n"/>
      <c r="Y4" s="91" t="n"/>
      <c r="Z4" s="92" t="n"/>
      <c r="AA4" s="92" t="n"/>
      <c r="AB4" s="92" t="n"/>
      <c r="AC4" s="91" t="n"/>
      <c r="AD4" s="91" t="n"/>
      <c r="AE4" s="91" t="n"/>
      <c r="AF4" s="91" t="n"/>
      <c r="AG4" s="91" t="n"/>
      <c r="AH4" s="91" t="n"/>
      <c r="AI4" s="91" t="n"/>
      <c r="AJ4" s="91" t="n"/>
      <c r="AK4" s="91" t="n"/>
    </row>
    <row r="5" ht="18" customHeight="1" s="144">
      <c r="A5" s="48" t="inlineStr">
        <is>
          <t>权重值（按类别）</t>
        </is>
      </c>
      <c r="B5" s="49">
        <f>SUM(B7:C7)</f>
        <v/>
      </c>
      <c r="C5" s="50" t="n"/>
      <c r="D5" s="51">
        <f>SUM(D7:F7)</f>
        <v/>
      </c>
      <c r="E5" s="52" t="n"/>
      <c r="F5" s="50" t="n"/>
      <c r="G5" s="49">
        <f>SUM(G7:I7)</f>
        <v/>
      </c>
      <c r="H5" s="52" t="n"/>
      <c r="I5" s="50" t="n"/>
      <c r="J5" s="49">
        <f>SUM(J7:K7)</f>
        <v/>
      </c>
      <c r="K5" s="50" t="n"/>
      <c r="L5" s="49">
        <f>SUM(L7:M7)</f>
        <v/>
      </c>
      <c r="M5" s="50" t="n"/>
      <c r="N5" s="49">
        <f>SUM(N7:O7)</f>
        <v/>
      </c>
      <c r="O5" s="50" t="n"/>
      <c r="P5" s="147" t="n"/>
      <c r="Q5" s="147" t="n"/>
      <c r="R5" s="147" t="n"/>
      <c r="S5" s="147" t="n"/>
      <c r="T5" s="147" t="n"/>
      <c r="U5" s="147" t="n"/>
      <c r="V5" s="147" t="n"/>
      <c r="W5" s="147" t="n"/>
      <c r="X5" s="147" t="n"/>
      <c r="Y5" s="91" t="n"/>
      <c r="Z5" s="93" t="inlineStr">
        <is>
          <t>关于标准设置说明：本标准需要输入的数值已标注黄色，其它数值为自动生成。需要注意的是：达成率、各等级区间值都是以满分值为标准来计算，而不是标杆值。目前标准是：标杆值比例是依据表格中各指标的标杆值数据自动生成的；合格起点值为60%；然后60%至75%之间为合格区间值比例；75%-90%之间为良好区间值比例；90%-100%之间为优秀区间值比例。</t>
        </is>
      </c>
      <c r="AK5" s="91" t="n"/>
    </row>
    <row r="6" ht="23.25" customHeight="1" s="144">
      <c r="A6" s="53" t="inlineStr">
        <is>
          <t>指标序号</t>
        </is>
      </c>
      <c r="B6" s="148" t="inlineStr">
        <is>
          <t>指标1</t>
        </is>
      </c>
      <c r="C6" s="148" t="inlineStr">
        <is>
          <t>指标2</t>
        </is>
      </c>
      <c r="D6" s="148" t="inlineStr">
        <is>
          <t>指标3</t>
        </is>
      </c>
      <c r="E6" s="148" t="inlineStr">
        <is>
          <t>指标4</t>
        </is>
      </c>
      <c r="F6" s="148" t="inlineStr">
        <is>
          <t>指标5</t>
        </is>
      </c>
      <c r="G6" s="148" t="inlineStr">
        <is>
          <t>指标6</t>
        </is>
      </c>
      <c r="H6" s="148" t="inlineStr">
        <is>
          <t>指标7</t>
        </is>
      </c>
      <c r="I6" s="148" t="inlineStr">
        <is>
          <t>指标8</t>
        </is>
      </c>
      <c r="J6" s="148" t="inlineStr">
        <is>
          <t>指标9</t>
        </is>
      </c>
      <c r="K6" s="148" t="inlineStr">
        <is>
          <t>指标10</t>
        </is>
      </c>
      <c r="L6" s="148" t="inlineStr">
        <is>
          <t>指标11</t>
        </is>
      </c>
      <c r="M6" s="148" t="inlineStr">
        <is>
          <t>指标12</t>
        </is>
      </c>
      <c r="N6" s="148" t="inlineStr">
        <is>
          <t>指标13</t>
        </is>
      </c>
      <c r="O6" s="148" t="inlineStr">
        <is>
          <t>指标14</t>
        </is>
      </c>
      <c r="P6" s="149" t="n"/>
      <c r="Q6" s="149" t="n"/>
      <c r="R6" s="149" t="n"/>
      <c r="S6" s="149" t="n"/>
      <c r="T6" s="149" t="n"/>
      <c r="U6" s="149" t="n"/>
      <c r="V6" s="149" t="n"/>
      <c r="W6" s="149" t="n"/>
      <c r="X6" s="149" t="n"/>
      <c r="Y6" s="91" t="n"/>
      <c r="AK6" s="91" t="n"/>
    </row>
    <row r="7" ht="18.75" customHeight="1" s="144">
      <c r="A7" s="46" t="inlineStr">
        <is>
          <t>权重分值</t>
        </is>
      </c>
      <c r="B7" s="55" t="n">
        <v>0.1</v>
      </c>
      <c r="C7" s="55" t="n">
        <v>0.05</v>
      </c>
      <c r="D7" s="55" t="n">
        <v>0.2</v>
      </c>
      <c r="E7" s="55" t="n">
        <v>0.05</v>
      </c>
      <c r="F7" s="55" t="n">
        <v>0.1</v>
      </c>
      <c r="G7" s="55" t="n">
        <v>0.1</v>
      </c>
      <c r="H7" s="55" t="n">
        <v>0.05</v>
      </c>
      <c r="I7" s="55" t="n">
        <v>0.05</v>
      </c>
      <c r="J7" s="55" t="n">
        <v>0.05</v>
      </c>
      <c r="K7" s="55" t="n">
        <v>0.05</v>
      </c>
      <c r="L7" s="55" t="n">
        <v>0.05</v>
      </c>
      <c r="M7" s="55" t="n">
        <v>0.05</v>
      </c>
      <c r="N7" s="55" t="n">
        <v>0.05</v>
      </c>
      <c r="O7" s="55" t="n">
        <v>0.05</v>
      </c>
      <c r="P7" s="149" t="n"/>
      <c r="Q7" s="149" t="n"/>
      <c r="R7" s="149" t="n"/>
      <c r="S7" s="149" t="n"/>
      <c r="T7" s="149" t="n"/>
      <c r="U7" s="149" t="n"/>
      <c r="V7" s="149" t="n"/>
      <c r="W7" s="149" t="n"/>
      <c r="X7" s="149" t="n"/>
      <c r="Y7" s="91" t="n"/>
      <c r="AK7" s="91" t="n"/>
    </row>
    <row r="8" ht="58.5" customHeight="1" s="144">
      <c r="A8" s="46" t="inlineStr">
        <is>
          <t>指标明细</t>
        </is>
      </c>
      <c r="B8" s="150" t="inlineStr">
        <is>
          <t>工作计划拟定与执行</t>
        </is>
      </c>
      <c r="C8" s="150" t="inlineStr">
        <is>
          <t>自身努力程度</t>
        </is>
      </c>
      <c r="D8" s="150" t="inlineStr">
        <is>
          <t>销售额目标达成率</t>
        </is>
      </c>
      <c r="E8" s="150" t="inlineStr">
        <is>
          <t>重点客户开发完成率</t>
        </is>
      </c>
      <c r="F8" s="150" t="inlineStr">
        <is>
          <t>有效新客户增加率</t>
        </is>
      </c>
      <c r="G8" s="150" t="inlineStr">
        <is>
          <t>销售货款回收及时率</t>
        </is>
      </c>
      <c r="H8" s="150" t="inlineStr">
        <is>
          <t>销售呆账发生率</t>
        </is>
      </c>
      <c r="I8" s="150" t="inlineStr">
        <is>
          <t>销售成本费用控制</t>
        </is>
      </c>
      <c r="J8" s="150" t="inlineStr">
        <is>
          <t>重点客户流失量</t>
        </is>
      </c>
      <c r="K8" s="150" t="inlineStr">
        <is>
          <t>客户服务满意度</t>
        </is>
      </c>
      <c r="L8" s="150" t="inlineStr">
        <is>
          <t>销售数据信息管理</t>
        </is>
      </c>
      <c r="M8" s="150" t="inlineStr">
        <is>
          <t>其它日常工作</t>
        </is>
      </c>
      <c r="N8" s="150" t="inlineStr">
        <is>
          <t>知识与技能</t>
        </is>
      </c>
      <c r="O8" s="150" t="inlineStr">
        <is>
          <t>愿望与态度</t>
        </is>
      </c>
      <c r="P8" s="151" t="inlineStr">
        <is>
          <t>合计</t>
        </is>
      </c>
      <c r="Q8" s="151" t="inlineStr">
        <is>
          <t>排名</t>
        </is>
      </c>
      <c r="R8" s="151" t="inlineStr">
        <is>
          <t>等级</t>
        </is>
      </c>
      <c r="S8" s="151" t="inlineStr">
        <is>
          <t>标杆值比例</t>
        </is>
      </c>
      <c r="T8" s="151" t="inlineStr">
        <is>
          <t>实际达成率</t>
        </is>
      </c>
      <c r="U8" s="151" t="inlineStr">
        <is>
          <t>合格起点值比例</t>
        </is>
      </c>
      <c r="V8" s="151" t="inlineStr">
        <is>
          <t>合格区间值比例</t>
        </is>
      </c>
      <c r="W8" s="151" t="inlineStr">
        <is>
          <t>良好区间值比例</t>
        </is>
      </c>
      <c r="X8" s="151" t="inlineStr">
        <is>
          <t>优秀区间值比例</t>
        </is>
      </c>
      <c r="Y8" s="91" t="n"/>
      <c r="Z8" s="152" t="inlineStr">
        <is>
          <t>评分等级标准设置                           （可随意设置数值标准，只需要在黄色区域进行设置即可）</t>
        </is>
      </c>
      <c r="AA8" s="153" t="n"/>
      <c r="AB8" s="153" t="n"/>
      <c r="AC8" s="153" t="n"/>
      <c r="AD8" s="154" t="n"/>
      <c r="AE8" s="155" t="inlineStr">
        <is>
          <t>达成程度标准说明（用于分析图）</t>
        </is>
      </c>
      <c r="AF8" s="153" t="n"/>
      <c r="AG8" s="153" t="n"/>
      <c r="AH8" s="153" t="n"/>
      <c r="AI8" s="153" t="n"/>
      <c r="AJ8" s="156" t="n"/>
      <c r="AK8" s="91" t="n"/>
    </row>
    <row r="9" ht="25.5" customHeight="1" s="144">
      <c r="A9" s="57" t="inlineStr">
        <is>
          <t>标杆值</t>
        </is>
      </c>
      <c r="B9" s="57" t="n">
        <v>9.5</v>
      </c>
      <c r="C9" s="57" t="n">
        <v>4.5</v>
      </c>
      <c r="D9" s="57" t="n">
        <v>18</v>
      </c>
      <c r="E9" s="57" t="n">
        <v>4.5</v>
      </c>
      <c r="F9" s="57" t="n">
        <v>9</v>
      </c>
      <c r="G9" s="57" t="n">
        <v>8.5</v>
      </c>
      <c r="H9" s="57" t="n">
        <v>4</v>
      </c>
      <c r="I9" s="57" t="n">
        <v>4.5</v>
      </c>
      <c r="J9" s="57" t="n">
        <v>4.8</v>
      </c>
      <c r="K9" s="57" t="n">
        <v>4.8</v>
      </c>
      <c r="L9" s="57" t="n">
        <v>4.8</v>
      </c>
      <c r="M9" s="57" t="n">
        <v>4.8</v>
      </c>
      <c r="N9" s="57" t="n">
        <v>4.5</v>
      </c>
      <c r="O9" s="57" t="n">
        <v>4.8</v>
      </c>
      <c r="P9" s="57">
        <f>SUM(B9:O9)</f>
        <v/>
      </c>
      <c r="Q9" s="80" t="n"/>
      <c r="R9" s="80" t="n"/>
      <c r="S9" s="81">
        <f>$P$9/$AC$9</f>
        <v/>
      </c>
      <c r="T9" s="81">
        <f>P9/$AC$9</f>
        <v/>
      </c>
      <c r="U9" s="81">
        <f>$AE$11</f>
        <v/>
      </c>
      <c r="V9" s="81">
        <f>$AE$12</f>
        <v/>
      </c>
      <c r="W9" s="81">
        <f>$AE$13</f>
        <v/>
      </c>
      <c r="X9" s="81">
        <f>$AE$14</f>
        <v/>
      </c>
      <c r="Y9" s="91" t="n"/>
      <c r="Z9" s="100" t="inlineStr">
        <is>
          <t>满分值</t>
        </is>
      </c>
      <c r="AA9" s="157" t="n"/>
      <c r="AB9" s="157" t="n"/>
      <c r="AC9" s="102" t="n">
        <v>100</v>
      </c>
      <c r="AD9" s="103" t="n"/>
      <c r="AE9" s="158" t="inlineStr">
        <is>
          <t>注：以下数据依据左侧等级标准自动生成</t>
        </is>
      </c>
      <c r="AJ9" s="159" t="n"/>
      <c r="AK9" s="91" t="n"/>
    </row>
    <row r="10" ht="25.5" customHeight="1" s="144">
      <c r="A10" s="58" t="inlineStr">
        <is>
          <t>美人鱼1</t>
        </is>
      </c>
      <c r="B10" s="160" t="n">
        <v>8</v>
      </c>
      <c r="C10" s="160" t="n">
        <v>4</v>
      </c>
      <c r="D10" s="160" t="n">
        <v>16</v>
      </c>
      <c r="E10" s="160" t="n">
        <v>4.5</v>
      </c>
      <c r="F10" s="160" t="n">
        <v>7</v>
      </c>
      <c r="G10" s="160" t="n">
        <v>5</v>
      </c>
      <c r="H10" s="160" t="n">
        <v>5</v>
      </c>
      <c r="I10" s="160" t="n">
        <v>4</v>
      </c>
      <c r="J10" s="160" t="n">
        <v>4</v>
      </c>
      <c r="K10" s="160" t="n">
        <v>4.2</v>
      </c>
      <c r="L10" s="160" t="n">
        <v>4</v>
      </c>
      <c r="M10" s="160" t="n">
        <v>5</v>
      </c>
      <c r="N10" s="160" t="n">
        <v>3</v>
      </c>
      <c r="O10" s="160" t="n">
        <v>4.5</v>
      </c>
      <c r="P10" s="161">
        <f>SUM(B10:O10)</f>
        <v/>
      </c>
      <c r="Q10" s="162">
        <f>RANK(P10,$P$10:$P$65526)</f>
        <v/>
      </c>
      <c r="R10" s="163">
        <f>VLOOKUP($P10,$AB$11:$AC$14,2,1)</f>
        <v/>
      </c>
      <c r="S10" s="67">
        <f>$P$9/$AC$9</f>
        <v/>
      </c>
      <c r="T10" s="67">
        <f>P10/$AC$9</f>
        <v/>
      </c>
      <c r="U10" s="67">
        <f>$AE$11</f>
        <v/>
      </c>
      <c r="V10" s="67">
        <f>$AE$12</f>
        <v/>
      </c>
      <c r="W10" s="67">
        <f>$AE$13</f>
        <v/>
      </c>
      <c r="X10" s="67">
        <f>$AE$14</f>
        <v/>
      </c>
      <c r="Y10" s="91" t="n"/>
      <c r="Z10" s="164" t="inlineStr">
        <is>
          <t>区间数值（自动显示）</t>
        </is>
      </c>
      <c r="AA10" s="165" t="n"/>
      <c r="AB10" s="108" t="inlineStr">
        <is>
          <t>标准值</t>
        </is>
      </c>
      <c r="AC10" s="109" t="inlineStr">
        <is>
          <t>等级</t>
        </is>
      </c>
      <c r="AD10" s="110" t="inlineStr">
        <is>
          <t>表示</t>
        </is>
      </c>
      <c r="AE10" s="111" t="inlineStr">
        <is>
          <t>比例基数</t>
        </is>
      </c>
      <c r="AF10" s="112" t="inlineStr">
        <is>
          <t>比例说明</t>
        </is>
      </c>
      <c r="AG10" s="112" t="inlineStr">
        <is>
          <t xml:space="preserve">达标率区间值 </t>
        </is>
      </c>
      <c r="AI10" s="166" t="n"/>
      <c r="AJ10" s="137" t="inlineStr">
        <is>
          <t>对应等级</t>
        </is>
      </c>
      <c r="AK10" s="91" t="n"/>
    </row>
    <row r="11" ht="25.5" customHeight="1" s="144">
      <c r="A11" s="60" t="inlineStr">
        <is>
          <t>美人鱼2</t>
        </is>
      </c>
      <c r="B11" s="167" t="n">
        <v>9</v>
      </c>
      <c r="C11" s="167" t="n">
        <v>4</v>
      </c>
      <c r="D11" s="167" t="n">
        <v>19</v>
      </c>
      <c r="E11" s="167" t="n">
        <v>4.5</v>
      </c>
      <c r="F11" s="167" t="n">
        <v>9</v>
      </c>
      <c r="G11" s="167" t="n">
        <v>8</v>
      </c>
      <c r="H11" s="167" t="n">
        <v>4</v>
      </c>
      <c r="I11" s="167" t="n">
        <v>5</v>
      </c>
      <c r="J11" s="167" t="n">
        <v>5</v>
      </c>
      <c r="K11" s="167" t="n">
        <v>5</v>
      </c>
      <c r="L11" s="167" t="n">
        <v>5</v>
      </c>
      <c r="M11" s="167" t="n">
        <v>4</v>
      </c>
      <c r="N11" s="167" t="n">
        <v>5</v>
      </c>
      <c r="O11" s="167" t="n">
        <v>5</v>
      </c>
      <c r="P11" s="168">
        <f>SUM(B11:O11)</f>
        <v/>
      </c>
      <c r="Q11" s="162">
        <f>RANK(P11,$P$10:$P$65526)</f>
        <v/>
      </c>
      <c r="R11" s="169">
        <f>VLOOKUP($P11,$AB$11:$AC$14,2,1)</f>
        <v/>
      </c>
      <c r="S11" s="65">
        <f>$P$9/$AC$9</f>
        <v/>
      </c>
      <c r="T11" s="65">
        <f>P11/$AC$9</f>
        <v/>
      </c>
      <c r="U11" s="65">
        <f>$AE$11</f>
        <v/>
      </c>
      <c r="V11" s="65">
        <f>$AE$12</f>
        <v/>
      </c>
      <c r="W11" s="65">
        <f>$AE$13</f>
        <v/>
      </c>
      <c r="X11" s="65">
        <f>$AE$14</f>
        <v/>
      </c>
      <c r="Y11" s="91" t="n"/>
      <c r="Z11" s="113">
        <f>AB11</f>
        <v/>
      </c>
      <c r="AA11" s="170">
        <f>AB12-0.011</f>
        <v/>
      </c>
      <c r="AB11" s="115" t="n">
        <v>0</v>
      </c>
      <c r="AC11" s="116" t="inlineStr">
        <is>
          <t>D</t>
        </is>
      </c>
      <c r="AD11" s="117" t="inlineStr">
        <is>
          <t>不合格</t>
        </is>
      </c>
      <c r="AE11" s="118">
        <f>Z12/AC9</f>
        <v/>
      </c>
      <c r="AF11" s="119" t="inlineStr">
        <is>
          <t>合格起点值</t>
        </is>
      </c>
      <c r="AG11" s="138" t="n">
        <v>0</v>
      </c>
      <c r="AH11" s="119" t="inlineStr">
        <is>
          <t>至</t>
        </is>
      </c>
      <c r="AI11" s="138">
        <f>AA11/AC9</f>
        <v/>
      </c>
      <c r="AJ11" s="139" t="inlineStr">
        <is>
          <t>不合格</t>
        </is>
      </c>
      <c r="AK11" s="91" t="n"/>
    </row>
    <row r="12" ht="25.5" customHeight="1" s="144">
      <c r="A12" s="58" t="inlineStr">
        <is>
          <t>美人鱼3</t>
        </is>
      </c>
      <c r="B12" s="160" t="n">
        <v>9</v>
      </c>
      <c r="C12" s="160" t="n">
        <v>5</v>
      </c>
      <c r="D12" s="160" t="n">
        <v>20</v>
      </c>
      <c r="E12" s="160" t="n">
        <v>5.5</v>
      </c>
      <c r="F12" s="160" t="n">
        <v>10</v>
      </c>
      <c r="G12" s="160" t="n">
        <v>4</v>
      </c>
      <c r="H12" s="160" t="n">
        <v>5</v>
      </c>
      <c r="I12" s="160" t="n">
        <v>4</v>
      </c>
      <c r="J12" s="160" t="n">
        <v>3</v>
      </c>
      <c r="K12" s="160" t="n">
        <v>2</v>
      </c>
      <c r="L12" s="160" t="n">
        <v>3</v>
      </c>
      <c r="M12" s="160" t="n">
        <v>2</v>
      </c>
      <c r="N12" s="160" t="n">
        <v>5</v>
      </c>
      <c r="O12" s="160" t="n">
        <v>3</v>
      </c>
      <c r="P12" s="161">
        <f>SUM(B12:O12)</f>
        <v/>
      </c>
      <c r="Q12" s="162">
        <f>RANK(P12,$P$10:$P$65526)</f>
        <v/>
      </c>
      <c r="R12" s="163">
        <f>VLOOKUP($P12,$AB$11:$AC$14,2,1)</f>
        <v/>
      </c>
      <c r="S12" s="67">
        <f>$P$9/$AC$9</f>
        <v/>
      </c>
      <c r="T12" s="67">
        <f>P12/$AC$9</f>
        <v/>
      </c>
      <c r="U12" s="67">
        <f>$AE$11</f>
        <v/>
      </c>
      <c r="V12" s="67">
        <f>$AE$12</f>
        <v/>
      </c>
      <c r="W12" s="67">
        <f>$AE$13</f>
        <v/>
      </c>
      <c r="X12" s="67">
        <f>$AE$14</f>
        <v/>
      </c>
      <c r="Y12" s="91" t="n"/>
      <c r="Z12" s="120">
        <f>AB12</f>
        <v/>
      </c>
      <c r="AA12" s="171">
        <f>AB13-0.01</f>
        <v/>
      </c>
      <c r="AB12" s="115" t="n">
        <v>60</v>
      </c>
      <c r="AC12" s="122" t="inlineStr">
        <is>
          <t>C</t>
        </is>
      </c>
      <c r="AD12" s="123" t="inlineStr">
        <is>
          <t>合格</t>
        </is>
      </c>
      <c r="AE12" s="124">
        <f>(AA12-Z12)/AC9</f>
        <v/>
      </c>
      <c r="AF12" s="125" t="inlineStr">
        <is>
          <t>合格区间比例</t>
        </is>
      </c>
      <c r="AG12" s="140">
        <f>Z12/AC9</f>
        <v/>
      </c>
      <c r="AH12" s="125" t="inlineStr">
        <is>
          <t>至</t>
        </is>
      </c>
      <c r="AI12" s="140">
        <f>AA12/AC9</f>
        <v/>
      </c>
      <c r="AJ12" s="141" t="inlineStr">
        <is>
          <t>合格</t>
        </is>
      </c>
      <c r="AK12" s="91" t="n"/>
    </row>
    <row r="13" ht="25.5" customHeight="1" s="144">
      <c r="A13" s="60" t="inlineStr">
        <is>
          <t>美人鱼4</t>
        </is>
      </c>
      <c r="B13" s="167" t="n">
        <v>5</v>
      </c>
      <c r="C13" s="167" t="n">
        <v>3</v>
      </c>
      <c r="D13" s="167" t="n">
        <v>10</v>
      </c>
      <c r="E13" s="167" t="n">
        <v>4</v>
      </c>
      <c r="F13" s="167" t="n">
        <v>6</v>
      </c>
      <c r="G13" s="167" t="n">
        <v>2</v>
      </c>
      <c r="H13" s="167" t="n">
        <v>4</v>
      </c>
      <c r="I13" s="167" t="n">
        <v>2</v>
      </c>
      <c r="J13" s="167" t="n">
        <v>2</v>
      </c>
      <c r="K13" s="167" t="n">
        <v>3</v>
      </c>
      <c r="L13" s="167" t="n">
        <v>3</v>
      </c>
      <c r="M13" s="167" t="n">
        <v>4</v>
      </c>
      <c r="N13" s="167" t="n">
        <v>4</v>
      </c>
      <c r="O13" s="167" t="n">
        <v>3</v>
      </c>
      <c r="P13" s="168">
        <f>SUM(B13:O13)</f>
        <v/>
      </c>
      <c r="Q13" s="172">
        <f>RANK(P13,$P$10:$P$65526)</f>
        <v/>
      </c>
      <c r="R13" s="169">
        <f>VLOOKUP($P13,$AB$11:$AC$14,2,1)</f>
        <v/>
      </c>
      <c r="S13" s="65">
        <f>$P$9/$AC$9</f>
        <v/>
      </c>
      <c r="T13" s="65">
        <f>P13/$AC$9</f>
        <v/>
      </c>
      <c r="U13" s="65">
        <f>$AE$11</f>
        <v/>
      </c>
      <c r="V13" s="65">
        <f>$AE$12</f>
        <v/>
      </c>
      <c r="W13" s="65">
        <f>$AE$13</f>
        <v/>
      </c>
      <c r="X13" s="65">
        <f>$AE$14</f>
        <v/>
      </c>
      <c r="Y13" s="91" t="n"/>
      <c r="Z13" s="113">
        <f>AB13</f>
        <v/>
      </c>
      <c r="AA13" s="170">
        <f>AB14-0.01</f>
        <v/>
      </c>
      <c r="AB13" s="115" t="n">
        <v>75</v>
      </c>
      <c r="AC13" s="116" t="inlineStr">
        <is>
          <t>B</t>
        </is>
      </c>
      <c r="AD13" s="117" t="inlineStr">
        <is>
          <t>良好</t>
        </is>
      </c>
      <c r="AE13" s="118">
        <f>(AA13-Z13)/AC9</f>
        <v/>
      </c>
      <c r="AF13" s="119" t="inlineStr">
        <is>
          <t>良好区间比例</t>
        </is>
      </c>
      <c r="AG13" s="138">
        <f>Z13/AC9</f>
        <v/>
      </c>
      <c r="AH13" s="119" t="inlineStr">
        <is>
          <t>至</t>
        </is>
      </c>
      <c r="AI13" s="138">
        <f>AA13/AC9</f>
        <v/>
      </c>
      <c r="AJ13" s="139" t="inlineStr">
        <is>
          <t>良好</t>
        </is>
      </c>
      <c r="AK13" s="91" t="n"/>
    </row>
    <row r="14" ht="25.5" customHeight="1" s="144">
      <c r="A14" s="58" t="inlineStr">
        <is>
          <t>美人鱼5</t>
        </is>
      </c>
      <c r="B14" s="160" t="n">
        <v>8</v>
      </c>
      <c r="C14" s="160" t="n">
        <v>5</v>
      </c>
      <c r="D14" s="160" t="n">
        <v>12</v>
      </c>
      <c r="E14" s="160" t="n">
        <v>4</v>
      </c>
      <c r="F14" s="160" t="n">
        <v>5</v>
      </c>
      <c r="G14" s="160" t="n">
        <v>6</v>
      </c>
      <c r="H14" s="160" t="n">
        <v>5</v>
      </c>
      <c r="I14" s="160" t="n">
        <v>4</v>
      </c>
      <c r="J14" s="160" t="n">
        <v>3</v>
      </c>
      <c r="K14" s="160" t="n">
        <v>3</v>
      </c>
      <c r="L14" s="160" t="n">
        <v>3</v>
      </c>
      <c r="M14" s="160" t="n">
        <v>2</v>
      </c>
      <c r="N14" s="160" t="n">
        <v>3</v>
      </c>
      <c r="O14" s="160" t="n">
        <v>4</v>
      </c>
      <c r="P14" s="161">
        <f>SUM(B14:O14)</f>
        <v/>
      </c>
      <c r="Q14" s="162">
        <f>RANK(P14,$P$10:$P$65526)</f>
        <v/>
      </c>
      <c r="R14" s="163">
        <f>VLOOKUP($P14,$AB$11:$AC$14,2,1)</f>
        <v/>
      </c>
      <c r="S14" s="67">
        <f>$P$9/$AC$9</f>
        <v/>
      </c>
      <c r="T14" s="67">
        <f>P14/$AC$9</f>
        <v/>
      </c>
      <c r="U14" s="67">
        <f>$AE$11</f>
        <v/>
      </c>
      <c r="V14" s="67">
        <f>$AE$12</f>
        <v/>
      </c>
      <c r="W14" s="67">
        <f>$AE$13</f>
        <v/>
      </c>
      <c r="X14" s="67">
        <f>$AE$14</f>
        <v/>
      </c>
      <c r="Y14" s="91" t="n"/>
      <c r="Z14" s="126">
        <f>AB14</f>
        <v/>
      </c>
      <c r="AA14" s="127">
        <f>AC9</f>
        <v/>
      </c>
      <c r="AB14" s="128" t="n">
        <v>90</v>
      </c>
      <c r="AC14" s="127" t="inlineStr">
        <is>
          <t>A</t>
        </is>
      </c>
      <c r="AD14" s="129" t="inlineStr">
        <is>
          <t>优秀</t>
        </is>
      </c>
      <c r="AE14" s="130">
        <f>(AA14-Z14)/AC9</f>
        <v/>
      </c>
      <c r="AF14" s="131" t="inlineStr">
        <is>
          <t>优秀区间比例</t>
        </is>
      </c>
      <c r="AG14" s="142">
        <f>Z14/AC9</f>
        <v/>
      </c>
      <c r="AH14" s="131" t="inlineStr">
        <is>
          <t>至</t>
        </is>
      </c>
      <c r="AI14" s="142">
        <f>AA14/AC9</f>
        <v/>
      </c>
      <c r="AJ14" s="143" t="inlineStr">
        <is>
          <t>优秀</t>
        </is>
      </c>
      <c r="AK14" s="91" t="n"/>
    </row>
    <row r="15" ht="27.75" customHeight="1" s="144">
      <c r="A15" s="60" t="inlineStr">
        <is>
          <t>美人鱼6</t>
        </is>
      </c>
      <c r="B15" s="167" t="n">
        <v>8</v>
      </c>
      <c r="C15" s="167" t="n">
        <v>5</v>
      </c>
      <c r="D15" s="167" t="n">
        <v>12</v>
      </c>
      <c r="E15" s="167" t="n">
        <v>4</v>
      </c>
      <c r="F15" s="167" t="n">
        <v>5</v>
      </c>
      <c r="G15" s="167" t="n">
        <v>3</v>
      </c>
      <c r="H15" s="167" t="n">
        <v>5</v>
      </c>
      <c r="I15" s="167" t="n">
        <v>4</v>
      </c>
      <c r="J15" s="167" t="n">
        <v>3</v>
      </c>
      <c r="K15" s="167" t="n">
        <v>3</v>
      </c>
      <c r="L15" s="167" t="n">
        <v>3</v>
      </c>
      <c r="M15" s="167" t="n">
        <v>2</v>
      </c>
      <c r="N15" s="167" t="n">
        <v>3</v>
      </c>
      <c r="O15" s="167" t="n">
        <v>4</v>
      </c>
      <c r="P15" s="168">
        <f>SUM(B15:O15)</f>
        <v/>
      </c>
      <c r="Q15" s="172">
        <f>RANK(P15,$P$10:$P$65526)</f>
        <v/>
      </c>
      <c r="R15" s="169">
        <f>VLOOKUP($P15,$AB$11:$AC$14,2,1)</f>
        <v/>
      </c>
      <c r="S15" s="65">
        <f>$P$9/$AC$9</f>
        <v/>
      </c>
      <c r="T15" s="65">
        <f>P15/$AC$9</f>
        <v/>
      </c>
      <c r="U15" s="65">
        <f>$AE$11</f>
        <v/>
      </c>
      <c r="V15" s="65">
        <f>$AE$12</f>
        <v/>
      </c>
      <c r="W15" s="65">
        <f>$AE$13</f>
        <v/>
      </c>
      <c r="X15" s="65">
        <f>$AE$14</f>
        <v/>
      </c>
      <c r="Y15" s="91" t="n"/>
      <c r="Z15" s="91" t="n"/>
      <c r="AA15" s="91" t="n"/>
      <c r="AB15" s="91" t="n"/>
      <c r="AC15" s="91" t="n"/>
      <c r="AD15" s="91" t="n"/>
      <c r="AE15" s="91" t="n"/>
      <c r="AF15" s="91" t="n"/>
      <c r="AG15" s="91" t="n"/>
      <c r="AH15" s="91" t="n"/>
      <c r="AI15" s="91" t="n"/>
      <c r="AJ15" s="91" t="n"/>
      <c r="AK15" s="91" t="n"/>
    </row>
    <row r="16" ht="27.75" customHeight="1" s="144">
      <c r="A16" s="58" t="inlineStr">
        <is>
          <t>美人鱼7</t>
        </is>
      </c>
      <c r="B16" s="160" t="n">
        <v>9</v>
      </c>
      <c r="C16" s="160" t="n">
        <v>5</v>
      </c>
      <c r="D16" s="160" t="n">
        <v>19</v>
      </c>
      <c r="E16" s="160" t="n">
        <v>4.5</v>
      </c>
      <c r="F16" s="160" t="n">
        <v>10</v>
      </c>
      <c r="G16" s="160" t="n">
        <v>8</v>
      </c>
      <c r="H16" s="160" t="n">
        <v>4</v>
      </c>
      <c r="I16" s="160" t="n">
        <v>5</v>
      </c>
      <c r="J16" s="160" t="n">
        <v>5</v>
      </c>
      <c r="K16" s="160" t="n">
        <v>5</v>
      </c>
      <c r="L16" s="160" t="n">
        <v>5</v>
      </c>
      <c r="M16" s="160" t="n">
        <v>4</v>
      </c>
      <c r="N16" s="160" t="n">
        <v>5</v>
      </c>
      <c r="O16" s="160" t="n">
        <v>5</v>
      </c>
      <c r="P16" s="161">
        <f>SUM(B16:O16)</f>
        <v/>
      </c>
      <c r="Q16" s="162">
        <f>RANK(P16,$P$10:$P$65526)</f>
        <v/>
      </c>
      <c r="R16" s="163">
        <f>VLOOKUP($P16,$AB$11:$AC$14,2,1)</f>
        <v/>
      </c>
      <c r="S16" s="67">
        <f>$P$9/$AC$9</f>
        <v/>
      </c>
      <c r="T16" s="67">
        <f>P16/$AC$9</f>
        <v/>
      </c>
      <c r="U16" s="67">
        <f>$AE$11</f>
        <v/>
      </c>
      <c r="V16" s="67">
        <f>$AE$12</f>
        <v/>
      </c>
      <c r="W16" s="67">
        <f>$AE$13</f>
        <v/>
      </c>
      <c r="X16" s="67">
        <f>$AE$14</f>
        <v/>
      </c>
      <c r="Y16" s="91" t="n"/>
      <c r="Z16" s="91" t="n"/>
      <c r="AA16" s="91" t="n"/>
      <c r="AB16" s="91" t="n"/>
      <c r="AC16" s="91" t="n"/>
      <c r="AD16" s="91" t="n"/>
      <c r="AE16" s="91" t="n"/>
      <c r="AF16" s="91" t="n"/>
      <c r="AG16" s="91" t="n"/>
      <c r="AH16" s="91" t="n"/>
      <c r="AI16" s="91" t="n"/>
      <c r="AJ16" s="91" t="n"/>
      <c r="AK16" s="91" t="n"/>
    </row>
    <row r="17" ht="27.75" customHeight="1" s="144">
      <c r="A17" s="60" t="inlineStr">
        <is>
          <t>美人鱼8</t>
        </is>
      </c>
      <c r="B17" s="167" t="n">
        <v>8</v>
      </c>
      <c r="C17" s="167" t="n">
        <v>5</v>
      </c>
      <c r="D17" s="167" t="n">
        <v>12</v>
      </c>
      <c r="E17" s="167" t="n">
        <v>4</v>
      </c>
      <c r="F17" s="167" t="n">
        <v>5</v>
      </c>
      <c r="G17" s="167" t="n">
        <v>6</v>
      </c>
      <c r="H17" s="167" t="n">
        <v>5</v>
      </c>
      <c r="I17" s="167" t="n">
        <v>4</v>
      </c>
      <c r="J17" s="167" t="n">
        <v>3</v>
      </c>
      <c r="K17" s="167" t="n">
        <v>3</v>
      </c>
      <c r="L17" s="167" t="n">
        <v>3</v>
      </c>
      <c r="M17" s="167" t="n">
        <v>2</v>
      </c>
      <c r="N17" s="167" t="n">
        <v>3</v>
      </c>
      <c r="O17" s="167" t="n">
        <v>4</v>
      </c>
      <c r="P17" s="168">
        <f>SUM(B17:O17)</f>
        <v/>
      </c>
      <c r="Q17" s="172">
        <f>RANK(P17,$P$10:$P$65526)</f>
        <v/>
      </c>
      <c r="R17" s="169">
        <f>VLOOKUP($P17,$AB$11:$AC$14,2,1)</f>
        <v/>
      </c>
      <c r="S17" s="65">
        <f>$P$9/$AC$9</f>
        <v/>
      </c>
      <c r="T17" s="65">
        <f>P17/$AC$9</f>
        <v/>
      </c>
      <c r="U17" s="65">
        <f>$AE$11</f>
        <v/>
      </c>
      <c r="V17" s="65">
        <f>$AE$12</f>
        <v/>
      </c>
      <c r="W17" s="65">
        <f>$AE$13</f>
        <v/>
      </c>
      <c r="X17" s="65">
        <f>$AE$14</f>
        <v/>
      </c>
      <c r="Y17" s="91" t="n"/>
      <c r="Z17" s="91" t="n"/>
      <c r="AA17" s="91" t="n"/>
      <c r="AB17" s="91" t="n"/>
      <c r="AC17" s="91" t="n"/>
      <c r="AD17" s="91" t="n"/>
      <c r="AE17" s="91" t="n"/>
      <c r="AF17" s="91" t="n"/>
      <c r="AG17" s="91" t="n"/>
      <c r="AH17" s="91" t="n"/>
      <c r="AI17" s="91" t="n"/>
      <c r="AJ17" s="91" t="n"/>
      <c r="AK17" s="91" t="n"/>
    </row>
    <row r="18" ht="27.75" customHeight="1" s="144">
      <c r="A18" s="58" t="inlineStr">
        <is>
          <t>美人鱼9</t>
        </is>
      </c>
      <c r="B18" s="160" t="n">
        <v>8</v>
      </c>
      <c r="C18" s="160" t="n">
        <v>4</v>
      </c>
      <c r="D18" s="160" t="n">
        <v>16</v>
      </c>
      <c r="E18" s="160" t="n">
        <v>4.5</v>
      </c>
      <c r="F18" s="160" t="n">
        <v>7</v>
      </c>
      <c r="G18" s="160" t="n">
        <v>5</v>
      </c>
      <c r="H18" s="160" t="n">
        <v>5</v>
      </c>
      <c r="I18" s="160" t="n">
        <v>4</v>
      </c>
      <c r="J18" s="160" t="n">
        <v>5</v>
      </c>
      <c r="K18" s="160" t="n">
        <v>4.2</v>
      </c>
      <c r="L18" s="160" t="n">
        <v>4</v>
      </c>
      <c r="M18" s="160" t="n">
        <v>3</v>
      </c>
      <c r="N18" s="160" t="n">
        <v>3</v>
      </c>
      <c r="O18" s="160" t="n">
        <v>4.5</v>
      </c>
      <c r="P18" s="161">
        <f>SUM(B18:O18)</f>
        <v/>
      </c>
      <c r="Q18" s="162">
        <f>RANK(P18,$P$10:$P$65526)</f>
        <v/>
      </c>
      <c r="R18" s="163">
        <f>VLOOKUP($P18,$AB$11:$AC$14,2,1)</f>
        <v/>
      </c>
      <c r="S18" s="67">
        <f>$P$9/$AC$9</f>
        <v/>
      </c>
      <c r="T18" s="67">
        <f>P18/$AC$9</f>
        <v/>
      </c>
      <c r="U18" s="67">
        <f>$AE$11</f>
        <v/>
      </c>
      <c r="V18" s="67">
        <f>$AE$12</f>
        <v/>
      </c>
      <c r="W18" s="67">
        <f>$AE$13</f>
        <v/>
      </c>
      <c r="X18" s="67">
        <f>$AE$14</f>
        <v/>
      </c>
      <c r="Y18" s="91" t="n"/>
      <c r="Z18" s="91" t="n"/>
      <c r="AA18" s="91" t="n"/>
      <c r="AB18" s="91" t="n"/>
      <c r="AC18" s="91" t="n"/>
      <c r="AD18" s="91" t="n"/>
      <c r="AE18" s="91" t="n"/>
      <c r="AF18" s="91" t="n"/>
      <c r="AG18" s="91" t="n"/>
      <c r="AH18" s="91" t="n"/>
      <c r="AI18" s="91" t="n"/>
      <c r="AJ18" s="91" t="n"/>
      <c r="AK18" s="91" t="n"/>
    </row>
    <row r="19" ht="27.75" customHeight="1" s="144">
      <c r="A19" s="60" t="inlineStr">
        <is>
          <t>美人鱼10</t>
        </is>
      </c>
      <c r="B19" s="167" t="n">
        <v>9</v>
      </c>
      <c r="C19" s="167" t="n">
        <v>4</v>
      </c>
      <c r="D19" s="167" t="n">
        <v>19</v>
      </c>
      <c r="E19" s="167" t="n">
        <v>4.5</v>
      </c>
      <c r="F19" s="167" t="n">
        <v>9</v>
      </c>
      <c r="G19" s="167" t="n">
        <v>8</v>
      </c>
      <c r="H19" s="167" t="n">
        <v>4.5</v>
      </c>
      <c r="I19" s="167" t="n">
        <v>5</v>
      </c>
      <c r="J19" s="167" t="n">
        <v>5</v>
      </c>
      <c r="K19" s="167" t="n">
        <v>5</v>
      </c>
      <c r="L19" s="167" t="n">
        <v>4</v>
      </c>
      <c r="M19" s="167" t="n">
        <v>4</v>
      </c>
      <c r="N19" s="167" t="n">
        <v>4</v>
      </c>
      <c r="O19" s="167" t="n">
        <v>5</v>
      </c>
      <c r="P19" s="168">
        <f>SUM(B19:O19)</f>
        <v/>
      </c>
      <c r="Q19" s="172">
        <f>RANK(P19,$P$10:$P$65526)</f>
        <v/>
      </c>
      <c r="R19" s="169">
        <f>VLOOKUP($P19,$AB$11:$AC$14,2,1)</f>
        <v/>
      </c>
      <c r="S19" s="65">
        <f>$P$9/$AC$9</f>
        <v/>
      </c>
      <c r="T19" s="65">
        <f>P19/$AC$9</f>
        <v/>
      </c>
      <c r="U19" s="65">
        <f>$AE$11</f>
        <v/>
      </c>
      <c r="V19" s="65">
        <f>$AE$12</f>
        <v/>
      </c>
      <c r="W19" s="65">
        <f>$AE$13</f>
        <v/>
      </c>
      <c r="X19" s="65">
        <f>$AE$14</f>
        <v/>
      </c>
      <c r="Y19" s="91" t="n"/>
      <c r="Z19" s="91" t="n"/>
      <c r="AA19" s="91" t="n"/>
      <c r="AB19" s="91" t="n"/>
      <c r="AC19" s="91" t="n"/>
      <c r="AD19" s="91" t="n"/>
      <c r="AE19" s="91" t="n"/>
      <c r="AF19" s="91" t="n"/>
      <c r="AG19" s="91" t="n"/>
      <c r="AH19" s="91" t="n"/>
      <c r="AI19" s="91" t="n"/>
      <c r="AJ19" s="91" t="n"/>
      <c r="AK19" s="91" t="n"/>
    </row>
    <row r="20" ht="27.75" customHeight="1" s="144">
      <c r="A20" s="58" t="inlineStr">
        <is>
          <t>美人鱼11</t>
        </is>
      </c>
      <c r="B20" s="160" t="n">
        <v>8</v>
      </c>
      <c r="C20" s="160" t="n">
        <v>4</v>
      </c>
      <c r="D20" s="160" t="n">
        <v>15</v>
      </c>
      <c r="E20" s="160" t="n">
        <v>4.5</v>
      </c>
      <c r="F20" s="160" t="n">
        <v>8</v>
      </c>
      <c r="G20" s="160" t="n">
        <v>8</v>
      </c>
      <c r="H20" s="160" t="n">
        <v>4</v>
      </c>
      <c r="I20" s="160" t="n">
        <v>5</v>
      </c>
      <c r="J20" s="160" t="n">
        <v>4</v>
      </c>
      <c r="K20" s="160" t="n">
        <v>5</v>
      </c>
      <c r="L20" s="160" t="n">
        <v>5</v>
      </c>
      <c r="M20" s="160" t="n">
        <v>4</v>
      </c>
      <c r="N20" s="160" t="n">
        <v>5</v>
      </c>
      <c r="O20" s="160" t="n">
        <v>4</v>
      </c>
      <c r="P20" s="161">
        <f>SUM(B20:O20)</f>
        <v/>
      </c>
      <c r="Q20" s="162">
        <f>RANK(P20,$P$10:$P$65526)</f>
        <v/>
      </c>
      <c r="R20" s="163">
        <f>VLOOKUP($P20,$AB$11:$AC$14,2,1)</f>
        <v/>
      </c>
      <c r="S20" s="67">
        <f>$P$9/$AC$9</f>
        <v/>
      </c>
      <c r="T20" s="67">
        <f>P20/$AC$9</f>
        <v/>
      </c>
      <c r="U20" s="67">
        <f>$AE$11</f>
        <v/>
      </c>
      <c r="V20" s="67">
        <f>$AE$12</f>
        <v/>
      </c>
      <c r="W20" s="67">
        <f>$AE$13</f>
        <v/>
      </c>
      <c r="X20" s="67">
        <f>$AE$14</f>
        <v/>
      </c>
      <c r="Y20" s="91" t="n"/>
      <c r="Z20" s="91" t="n"/>
      <c r="AA20" s="91" t="n"/>
      <c r="AB20" s="91" t="n"/>
      <c r="AC20" s="91" t="n"/>
      <c r="AD20" s="91" t="n"/>
      <c r="AE20" s="91" t="n"/>
      <c r="AF20" s="91" t="n"/>
      <c r="AG20" s="91" t="n"/>
      <c r="AH20" s="91" t="n"/>
      <c r="AI20" s="91" t="n"/>
      <c r="AJ20" s="91" t="n"/>
      <c r="AK20" s="91" t="n"/>
    </row>
    <row r="21" ht="27.75" customHeight="1" s="144">
      <c r="A21" s="60" t="inlineStr">
        <is>
          <t>美人鱼12</t>
        </is>
      </c>
      <c r="B21" s="167" t="n">
        <v>9</v>
      </c>
      <c r="C21" s="167" t="n">
        <v>4</v>
      </c>
      <c r="D21" s="167" t="n">
        <v>18</v>
      </c>
      <c r="E21" s="167" t="n">
        <v>4.5</v>
      </c>
      <c r="F21" s="167" t="n">
        <v>7</v>
      </c>
      <c r="G21" s="167" t="n">
        <v>5</v>
      </c>
      <c r="H21" s="167" t="n">
        <v>5</v>
      </c>
      <c r="I21" s="167" t="n">
        <v>4</v>
      </c>
      <c r="J21" s="167" t="n">
        <v>4</v>
      </c>
      <c r="K21" s="167" t="n">
        <v>4.2</v>
      </c>
      <c r="L21" s="167" t="n">
        <v>4</v>
      </c>
      <c r="M21" s="167" t="n">
        <v>5</v>
      </c>
      <c r="N21" s="167" t="n">
        <v>3</v>
      </c>
      <c r="O21" s="167" t="n">
        <v>4.5</v>
      </c>
      <c r="P21" s="168">
        <f>SUM(B21:O21)</f>
        <v/>
      </c>
      <c r="Q21" s="172">
        <f>RANK(P21,$P$10:$P$65526)</f>
        <v/>
      </c>
      <c r="R21" s="169">
        <f>VLOOKUP($P21,$AB$11:$AC$14,2,1)</f>
        <v/>
      </c>
      <c r="S21" s="65">
        <f>$P$9/$AC$9</f>
        <v/>
      </c>
      <c r="T21" s="65">
        <f>P21/$AC$9</f>
        <v/>
      </c>
      <c r="U21" s="65">
        <f>$AE$11</f>
        <v/>
      </c>
      <c r="V21" s="65">
        <f>$AE$12</f>
        <v/>
      </c>
      <c r="W21" s="65">
        <f>$AE$13</f>
        <v/>
      </c>
      <c r="X21" s="65">
        <f>$AE$14</f>
        <v/>
      </c>
      <c r="Y21" s="91" t="n"/>
      <c r="Z21" s="91" t="n"/>
      <c r="AA21" s="91" t="n"/>
      <c r="AB21" s="91" t="n"/>
      <c r="AC21" s="91" t="n"/>
      <c r="AD21" s="91" t="n"/>
      <c r="AE21" s="91" t="n"/>
      <c r="AF21" s="91" t="n"/>
      <c r="AG21" s="91" t="n"/>
      <c r="AH21" s="91" t="n"/>
      <c r="AI21" s="91" t="n"/>
      <c r="AJ21" s="91" t="n"/>
      <c r="AK21" s="91" t="n"/>
    </row>
    <row r="22" ht="27.75" customHeight="1" s="144">
      <c r="A22" s="62" t="inlineStr">
        <is>
          <t>均值</t>
        </is>
      </c>
      <c r="B22" s="173">
        <f>AVERAGE(B10:B21)</f>
        <v/>
      </c>
      <c r="C22" s="173">
        <f>AVERAGE(C10:C21)</f>
        <v/>
      </c>
      <c r="D22" s="173">
        <f>AVERAGE(D10:D21)</f>
        <v/>
      </c>
      <c r="E22" s="173">
        <f>AVERAGE(E10:E21)</f>
        <v/>
      </c>
      <c r="F22" s="173">
        <f>AVERAGE(F10:F21)</f>
        <v/>
      </c>
      <c r="G22" s="173">
        <f>AVERAGE(G10:G21)</f>
        <v/>
      </c>
      <c r="H22" s="173">
        <f>AVERAGE(H10:H21)</f>
        <v/>
      </c>
      <c r="I22" s="173">
        <f>AVERAGE(I10:I21)</f>
        <v/>
      </c>
      <c r="J22" s="173">
        <f>AVERAGE(J10:J21)</f>
        <v/>
      </c>
      <c r="K22" s="173">
        <f>AVERAGE(K10:K21)</f>
        <v/>
      </c>
      <c r="L22" s="173">
        <f>AVERAGE(L10:L21)</f>
        <v/>
      </c>
      <c r="M22" s="173">
        <f>AVERAGE(M10:M21)</f>
        <v/>
      </c>
      <c r="N22" s="173">
        <f>AVERAGE(N10:N21)</f>
        <v/>
      </c>
      <c r="O22" s="173">
        <f>AVERAGE(O10:O21)</f>
        <v/>
      </c>
      <c r="P22" s="174">
        <f>AVERAGE(P10:P21)</f>
        <v/>
      </c>
      <c r="Q22" s="175" t="n"/>
      <c r="R22" s="176">
        <f>VLOOKUP($P22,$AB$11:$AC$14,2,1)</f>
        <v/>
      </c>
      <c r="S22" s="76">
        <f>$P$9/$AC$9</f>
        <v/>
      </c>
      <c r="T22" s="76">
        <f>P22/$AC$9</f>
        <v/>
      </c>
      <c r="U22" s="76">
        <f>$AE$11</f>
        <v/>
      </c>
      <c r="V22" s="76">
        <f>$AE$12</f>
        <v/>
      </c>
      <c r="W22" s="76">
        <f>$AE$13</f>
        <v/>
      </c>
      <c r="X22" s="76">
        <f>$AE$14</f>
        <v/>
      </c>
      <c r="Y22" s="91" t="n"/>
      <c r="Z22" s="91" t="n"/>
      <c r="AA22" s="91" t="n"/>
      <c r="AB22" s="91" t="n"/>
      <c r="AC22" s="91" t="n"/>
      <c r="AD22" s="91" t="n"/>
      <c r="AE22" s="91" t="n"/>
      <c r="AF22" s="91" t="n"/>
      <c r="AG22" s="91" t="n"/>
      <c r="AH22" s="91" t="n"/>
      <c r="AI22" s="91" t="n"/>
      <c r="AJ22" s="91" t="n"/>
      <c r="AK22" s="91" t="n"/>
    </row>
    <row r="23" ht="27.75" customHeight="1" s="144">
      <c r="A23" s="64" t="inlineStr">
        <is>
          <t>标杆值比率</t>
        </is>
      </c>
      <c r="B23" s="65">
        <f>B9/(B7*100)</f>
        <v/>
      </c>
      <c r="C23" s="65">
        <f>C9/(C7*100)</f>
        <v/>
      </c>
      <c r="D23" s="65">
        <f>D9/(D7*100)</f>
        <v/>
      </c>
      <c r="E23" s="65">
        <f>E9/(E7*100)</f>
        <v/>
      </c>
      <c r="F23" s="65">
        <f>F9/(F7*100)</f>
        <v/>
      </c>
      <c r="G23" s="65">
        <f>G9/(G7*100)</f>
        <v/>
      </c>
      <c r="H23" s="65">
        <f>H9/(H7*100)</f>
        <v/>
      </c>
      <c r="I23" s="65">
        <f>I9/(I7*100)</f>
        <v/>
      </c>
      <c r="J23" s="65">
        <f>J9/(J7*100)</f>
        <v/>
      </c>
      <c r="K23" s="65">
        <f>K9/(K7*100)</f>
        <v/>
      </c>
      <c r="L23" s="65">
        <f>L9/(L7*100)</f>
        <v/>
      </c>
      <c r="M23" s="65">
        <f>M9/(M7*100)</f>
        <v/>
      </c>
      <c r="N23" s="65">
        <f>N9/(N7*100)</f>
        <v/>
      </c>
      <c r="O23" s="65">
        <f>O9/(O7*100)</f>
        <v/>
      </c>
      <c r="P23" s="75">
        <f>P9/AC9</f>
        <v/>
      </c>
      <c r="Q23" s="177" t="n"/>
      <c r="R23" s="177" t="n"/>
      <c r="S23" s="177" t="n"/>
      <c r="T23" s="177" t="n"/>
      <c r="U23" s="177" t="n"/>
      <c r="V23" s="177" t="n"/>
      <c r="W23" s="177" t="n"/>
      <c r="X23" s="177" t="n"/>
      <c r="Y23" s="91" t="n"/>
      <c r="Z23" s="91" t="n"/>
      <c r="AA23" s="91" t="n"/>
      <c r="AB23" s="91" t="n"/>
      <c r="AC23" s="91" t="n"/>
      <c r="AD23" s="91" t="n"/>
      <c r="AE23" s="91" t="n"/>
      <c r="AF23" s="91" t="n"/>
      <c r="AG23" s="91" t="n"/>
      <c r="AH23" s="91" t="n"/>
      <c r="AI23" s="91" t="n"/>
      <c r="AJ23" s="91" t="n"/>
      <c r="AK23" s="91" t="n"/>
    </row>
    <row r="24" ht="27.75" customHeight="1" s="144">
      <c r="A24" s="66" t="inlineStr">
        <is>
          <t>实际达成率</t>
        </is>
      </c>
      <c r="B24" s="67">
        <f>B22/(B7*100)</f>
        <v/>
      </c>
      <c r="C24" s="67">
        <f>C22/(C7*100)</f>
        <v/>
      </c>
      <c r="D24" s="67">
        <f>D22/(D7*100)</f>
        <v/>
      </c>
      <c r="E24" s="67">
        <f>E22/(E7*100)</f>
        <v/>
      </c>
      <c r="F24" s="67">
        <f>F22/(F7*100)</f>
        <v/>
      </c>
      <c r="G24" s="67">
        <f>G22/(G7*100)</f>
        <v/>
      </c>
      <c r="H24" s="67">
        <f>H22/(H7*100)</f>
        <v/>
      </c>
      <c r="I24" s="67">
        <f>I22/(I7*100)</f>
        <v/>
      </c>
      <c r="J24" s="67">
        <f>J22/(J7*100)</f>
        <v/>
      </c>
      <c r="K24" s="67">
        <f>K22/(K7*100)</f>
        <v/>
      </c>
      <c r="L24" s="67">
        <f>L22/(L7*100)</f>
        <v/>
      </c>
      <c r="M24" s="67">
        <f>M22/(M7*100)</f>
        <v/>
      </c>
      <c r="N24" s="67">
        <f>N22/(N7*100)</f>
        <v/>
      </c>
      <c r="O24" s="67">
        <f>O22/(O7*100)</f>
        <v/>
      </c>
      <c r="P24" s="76">
        <f>P22/AC9</f>
        <v/>
      </c>
      <c r="Q24" s="177" t="n"/>
      <c r="R24" s="177" t="n"/>
      <c r="S24" s="177" t="n"/>
      <c r="T24" s="177" t="n"/>
      <c r="U24" s="177" t="n"/>
      <c r="V24" s="177" t="n"/>
      <c r="W24" s="177" t="n"/>
      <c r="X24" s="177" t="n"/>
      <c r="Y24" s="91" t="n"/>
      <c r="Z24" s="91" t="n"/>
      <c r="AA24" s="91" t="n"/>
      <c r="AB24" s="91" t="n"/>
      <c r="AC24" s="91" t="n"/>
      <c r="AD24" s="91" t="n"/>
      <c r="AE24" s="91" t="n"/>
      <c r="AF24" s="91" t="n"/>
      <c r="AG24" s="91" t="n"/>
      <c r="AH24" s="91" t="n"/>
      <c r="AI24" s="91" t="n"/>
      <c r="AJ24" s="91" t="n"/>
      <c r="AK24" s="91" t="n"/>
    </row>
    <row r="25" ht="27.75" customHeight="1" s="144">
      <c r="A25" s="64" t="inlineStr">
        <is>
          <t>合格起点值比例</t>
        </is>
      </c>
      <c r="B25" s="65">
        <f>$AE$11</f>
        <v/>
      </c>
      <c r="C25" s="65">
        <f>$AE$11</f>
        <v/>
      </c>
      <c r="D25" s="65">
        <f>$AE$11</f>
        <v/>
      </c>
      <c r="E25" s="65">
        <f>$AE$11</f>
        <v/>
      </c>
      <c r="F25" s="65">
        <f>$AE$11</f>
        <v/>
      </c>
      <c r="G25" s="65">
        <f>$AE$11</f>
        <v/>
      </c>
      <c r="H25" s="65">
        <f>$AE$11</f>
        <v/>
      </c>
      <c r="I25" s="65">
        <f>$AE$11</f>
        <v/>
      </c>
      <c r="J25" s="65">
        <f>$AE$11</f>
        <v/>
      </c>
      <c r="K25" s="65">
        <f>$AE$11</f>
        <v/>
      </c>
      <c r="L25" s="65">
        <f>$AE$11</f>
        <v/>
      </c>
      <c r="M25" s="65">
        <f>$AE$11</f>
        <v/>
      </c>
      <c r="N25" s="65">
        <f>$AE$11</f>
        <v/>
      </c>
      <c r="O25" s="65">
        <f>$AE$11</f>
        <v/>
      </c>
      <c r="P25" s="75">
        <f>$AE$11</f>
        <v/>
      </c>
      <c r="Q25" s="177" t="n"/>
      <c r="R25" s="177" t="n"/>
      <c r="S25" s="177" t="n"/>
      <c r="T25" s="177" t="n"/>
      <c r="U25" s="177" t="n"/>
      <c r="V25" s="177" t="n"/>
      <c r="W25" s="177" t="n"/>
      <c r="X25" s="177" t="n"/>
      <c r="Y25" s="91" t="n"/>
      <c r="Z25" s="91" t="n"/>
      <c r="AA25" s="91" t="n"/>
      <c r="AB25" s="91" t="n"/>
      <c r="AC25" s="91" t="n"/>
      <c r="AD25" s="91" t="n"/>
      <c r="AE25" s="91" t="n"/>
      <c r="AF25" s="91" t="n"/>
      <c r="AG25" s="91" t="n"/>
      <c r="AH25" s="91" t="n"/>
      <c r="AI25" s="91" t="n"/>
      <c r="AJ25" s="91" t="n"/>
      <c r="AK25" s="91" t="n"/>
    </row>
    <row r="26" ht="27.75" customHeight="1" s="144">
      <c r="A26" s="66" t="inlineStr">
        <is>
          <t>合格区间值比例</t>
        </is>
      </c>
      <c r="B26" s="67">
        <f>$AE$12</f>
        <v/>
      </c>
      <c r="C26" s="67">
        <f>$AE$12</f>
        <v/>
      </c>
      <c r="D26" s="67">
        <f>$AE$12</f>
        <v/>
      </c>
      <c r="E26" s="67">
        <f>$AE$12</f>
        <v/>
      </c>
      <c r="F26" s="67">
        <f>$AE$12</f>
        <v/>
      </c>
      <c r="G26" s="67">
        <f>$AE$12</f>
        <v/>
      </c>
      <c r="H26" s="67">
        <f>$AE$12</f>
        <v/>
      </c>
      <c r="I26" s="67">
        <f>$AE$12</f>
        <v/>
      </c>
      <c r="J26" s="67">
        <f>$AE$12</f>
        <v/>
      </c>
      <c r="K26" s="67">
        <f>$AE$12</f>
        <v/>
      </c>
      <c r="L26" s="67">
        <f>$AE$12</f>
        <v/>
      </c>
      <c r="M26" s="67">
        <f>$AE$12</f>
        <v/>
      </c>
      <c r="N26" s="67">
        <f>$AE$12</f>
        <v/>
      </c>
      <c r="O26" s="67">
        <f>$AE$12</f>
        <v/>
      </c>
      <c r="P26" s="76">
        <f>$AE$12</f>
        <v/>
      </c>
      <c r="Q26" s="177" t="n"/>
      <c r="R26" s="177" t="n"/>
      <c r="S26" s="177" t="n"/>
      <c r="T26" s="177" t="n"/>
      <c r="U26" s="177" t="n"/>
      <c r="V26" s="177" t="n"/>
      <c r="W26" s="177" t="n"/>
      <c r="X26" s="177" t="n"/>
      <c r="Y26" s="91" t="n"/>
      <c r="Z26" s="91" t="n"/>
      <c r="AA26" s="91" t="n"/>
      <c r="AB26" s="91" t="n"/>
      <c r="AC26" s="91" t="n"/>
      <c r="AD26" s="91" t="n"/>
      <c r="AE26" s="91" t="n"/>
      <c r="AF26" s="91" t="n"/>
      <c r="AG26" s="91" t="n"/>
      <c r="AH26" s="91" t="n"/>
      <c r="AI26" s="91" t="n"/>
      <c r="AJ26" s="91" t="n"/>
      <c r="AK26" s="91" t="n"/>
    </row>
    <row r="27" ht="27.75" customHeight="1" s="144">
      <c r="A27" s="64" t="inlineStr">
        <is>
          <t>良好区间值比例</t>
        </is>
      </c>
      <c r="B27" s="65">
        <f>$AE$13</f>
        <v/>
      </c>
      <c r="C27" s="65">
        <f>$AE$13</f>
        <v/>
      </c>
      <c r="D27" s="65">
        <f>$AE$13</f>
        <v/>
      </c>
      <c r="E27" s="65">
        <f>$AE$13</f>
        <v/>
      </c>
      <c r="F27" s="65">
        <f>$AE$13</f>
        <v/>
      </c>
      <c r="G27" s="65">
        <f>$AE$13</f>
        <v/>
      </c>
      <c r="H27" s="65">
        <f>$AE$13</f>
        <v/>
      </c>
      <c r="I27" s="65">
        <f>$AE$13</f>
        <v/>
      </c>
      <c r="J27" s="65">
        <f>$AE$13</f>
        <v/>
      </c>
      <c r="K27" s="65">
        <f>$AE$13</f>
        <v/>
      </c>
      <c r="L27" s="65">
        <f>$AE$13</f>
        <v/>
      </c>
      <c r="M27" s="65">
        <f>$AE$13</f>
        <v/>
      </c>
      <c r="N27" s="65">
        <f>$AE$13</f>
        <v/>
      </c>
      <c r="O27" s="65">
        <f>$AE$13</f>
        <v/>
      </c>
      <c r="P27" s="75">
        <f>$AE$13</f>
        <v/>
      </c>
      <c r="Q27" s="177" t="n"/>
      <c r="R27" s="177" t="n"/>
      <c r="S27" s="177" t="n"/>
      <c r="T27" s="177" t="n"/>
      <c r="U27" s="177" t="n"/>
      <c r="V27" s="177" t="n"/>
      <c r="W27" s="177" t="n"/>
      <c r="X27" s="177" t="n"/>
      <c r="Y27" s="91" t="n"/>
      <c r="Z27" s="91" t="n"/>
      <c r="AA27" s="91" t="n"/>
      <c r="AB27" s="91" t="n"/>
      <c r="AC27" s="91" t="n"/>
      <c r="AD27" s="91" t="n"/>
      <c r="AE27" s="91" t="n"/>
      <c r="AF27" s="91" t="n"/>
      <c r="AG27" s="91" t="n"/>
      <c r="AH27" s="91" t="n"/>
      <c r="AI27" s="91" t="n"/>
      <c r="AJ27" s="91" t="n"/>
      <c r="AK27" s="91" t="n"/>
    </row>
    <row r="28" ht="27.75" customHeight="1" s="144">
      <c r="A28" s="66" t="inlineStr">
        <is>
          <t>优秀区间值比例</t>
        </is>
      </c>
      <c r="B28" s="67">
        <f>$AE$14</f>
        <v/>
      </c>
      <c r="C28" s="67">
        <f>$AE$14</f>
        <v/>
      </c>
      <c r="D28" s="67">
        <f>$AE$14</f>
        <v/>
      </c>
      <c r="E28" s="67">
        <f>$AE$14</f>
        <v/>
      </c>
      <c r="F28" s="67">
        <f>$AE$14</f>
        <v/>
      </c>
      <c r="G28" s="67">
        <f>$AE$14</f>
        <v/>
      </c>
      <c r="H28" s="67">
        <f>$AE$14</f>
        <v/>
      </c>
      <c r="I28" s="67">
        <f>$AE$14</f>
        <v/>
      </c>
      <c r="J28" s="67">
        <f>$AE$14</f>
        <v/>
      </c>
      <c r="K28" s="67">
        <f>$AE$14</f>
        <v/>
      </c>
      <c r="L28" s="67">
        <f>$AE$14</f>
        <v/>
      </c>
      <c r="M28" s="67">
        <f>$AE$14</f>
        <v/>
      </c>
      <c r="N28" s="67">
        <f>$AE$14</f>
        <v/>
      </c>
      <c r="O28" s="67">
        <f>$AE$14</f>
        <v/>
      </c>
      <c r="P28" s="76">
        <f>$AE$14</f>
        <v/>
      </c>
      <c r="Q28" s="177" t="n"/>
      <c r="R28" s="177" t="n"/>
      <c r="S28" s="177" t="n"/>
      <c r="T28" s="177" t="n"/>
      <c r="U28" s="177" t="n"/>
      <c r="V28" s="177" t="n"/>
      <c r="W28" s="177" t="n"/>
      <c r="X28" s="177" t="n"/>
      <c r="Y28" s="91" t="n"/>
      <c r="Z28" s="91" t="n"/>
      <c r="AA28" s="91" t="n"/>
      <c r="AB28" s="91" t="n"/>
      <c r="AC28" s="91" t="n"/>
      <c r="AD28" s="91" t="n"/>
      <c r="AE28" s="91" t="n"/>
      <c r="AF28" s="91" t="n"/>
      <c r="AG28" s="91" t="n"/>
      <c r="AH28" s="91" t="n"/>
      <c r="AI28" s="91" t="n"/>
      <c r="AJ28" s="91" t="n"/>
      <c r="AK28" s="91" t="n"/>
    </row>
    <row r="29" ht="18" customHeight="1" s="144">
      <c r="A29" s="91" t="n"/>
      <c r="B29" s="91" t="n"/>
      <c r="C29" s="91" t="n"/>
      <c r="D29" s="91" t="n"/>
      <c r="E29" s="91" t="n"/>
      <c r="F29" s="91" t="n"/>
      <c r="G29" s="91" t="n"/>
      <c r="H29" s="91" t="n"/>
      <c r="I29" s="91" t="n"/>
      <c r="J29" s="91" t="n"/>
      <c r="K29" s="91" t="n"/>
      <c r="L29" s="91" t="n"/>
      <c r="M29" s="91" t="n"/>
      <c r="N29" s="91" t="n"/>
      <c r="O29" s="91" t="n"/>
      <c r="P29" s="91" t="n"/>
      <c r="Q29" s="91" t="n"/>
      <c r="R29" s="91" t="n"/>
      <c r="S29" s="91" t="n"/>
      <c r="T29" s="91" t="n"/>
      <c r="U29" s="91" t="n"/>
      <c r="V29" s="91" t="n"/>
      <c r="W29" s="91" t="n"/>
      <c r="X29" s="91" t="n"/>
      <c r="Y29" s="91" t="n"/>
      <c r="Z29" s="91" t="n"/>
      <c r="AA29" s="91" t="n"/>
      <c r="AB29" s="91" t="n"/>
      <c r="AC29" s="91" t="n"/>
      <c r="AD29" s="91" t="n"/>
      <c r="AE29" s="91" t="n"/>
      <c r="AF29" s="91" t="n"/>
      <c r="AG29" s="91" t="n"/>
      <c r="AH29" s="91" t="n"/>
      <c r="AI29" s="91" t="n"/>
      <c r="AJ29" s="91" t="n"/>
      <c r="AK29" s="91" t="n"/>
    </row>
    <row r="30" ht="22" customHeight="1" s="144">
      <c r="A30" s="91" t="n"/>
      <c r="B30" s="91" t="n"/>
      <c r="C30" s="91" t="n"/>
      <c r="D30" s="91" t="n"/>
      <c r="E30" s="91" t="n"/>
      <c r="F30" s="91" t="n"/>
      <c r="G30" s="91" t="n"/>
      <c r="H30" s="91" t="n"/>
      <c r="I30" s="91" t="n"/>
      <c r="J30" s="15" t="inlineStr">
        <is>
          <t>版权所有：                                                                  北京未名潮管理顾问公司</t>
        </is>
      </c>
      <c r="N30" s="91" t="n"/>
      <c r="O30" s="91" t="n"/>
      <c r="P30" s="91" t="n"/>
      <c r="Q30" s="91" t="n"/>
      <c r="R30" s="89" t="inlineStr">
        <is>
          <t>若有任何疑问，,或QQ191915585，感谢您选择我们的产品！</t>
        </is>
      </c>
      <c r="Y30" s="91" t="n"/>
      <c r="Z30" s="91" t="n"/>
      <c r="AA30" s="91" t="n"/>
      <c r="AB30" s="91" t="n"/>
      <c r="AC30" s="91" t="n"/>
      <c r="AD30" s="91" t="n"/>
      <c r="AE30" s="91" t="n"/>
      <c r="AF30" s="91" t="n"/>
      <c r="AG30" s="91" t="n"/>
      <c r="AH30" s="91" t="n"/>
      <c r="AI30" s="91" t="n"/>
      <c r="AJ30" s="91" t="n"/>
      <c r="AK30" s="91" t="n"/>
    </row>
    <row r="31" ht="20" customHeight="1" s="144">
      <c r="A31" s="91" t="n"/>
      <c r="B31" s="91" t="n"/>
      <c r="C31" s="91" t="n"/>
      <c r="D31" s="91" t="n"/>
      <c r="E31" s="91" t="n"/>
      <c r="F31" s="91" t="n"/>
      <c r="G31" s="91" t="n"/>
      <c r="H31" s="91" t="n"/>
      <c r="I31" s="91" t="n"/>
      <c r="N31" s="20" t="n"/>
      <c r="O31" s="20" t="n"/>
      <c r="P31" s="20" t="n"/>
      <c r="Q31" s="20" t="n"/>
      <c r="Y31" s="91" t="n"/>
      <c r="Z31" s="91" t="n"/>
      <c r="AA31" s="91" t="n"/>
      <c r="AB31" s="91" t="n"/>
      <c r="AC31" s="91" t="n"/>
      <c r="AD31" s="91" t="n"/>
      <c r="AE31" s="91" t="n"/>
      <c r="AF31" s="91" t="n"/>
      <c r="AG31" s="91" t="n"/>
      <c r="AH31" s="91" t="n"/>
      <c r="AI31" s="91" t="n"/>
      <c r="AJ31" s="91" t="n"/>
      <c r="AK31" s="91" t="n"/>
    </row>
    <row r="32" ht="27.75" customHeight="1" s="144">
      <c r="A32" s="91" t="n"/>
      <c r="B32" s="91" t="n"/>
      <c r="C32" s="91" t="n"/>
      <c r="D32" s="91" t="n"/>
      <c r="E32" s="91" t="n"/>
      <c r="F32" s="91" t="n"/>
      <c r="G32" s="91" t="n"/>
      <c r="H32" s="91" t="n"/>
      <c r="I32" s="91" t="n"/>
      <c r="J32" s="91" t="n"/>
      <c r="K32" s="91" t="n"/>
      <c r="L32" s="91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  <c r="V32" s="20" t="n"/>
      <c r="W32" s="20" t="n"/>
      <c r="X32" s="91" t="n"/>
      <c r="Y32" s="91" t="n"/>
      <c r="Z32" s="91" t="n"/>
      <c r="AA32" s="91" t="n"/>
      <c r="AB32" s="91" t="n"/>
      <c r="AC32" s="91" t="n"/>
      <c r="AD32" s="91" t="n"/>
      <c r="AE32" s="91" t="n"/>
      <c r="AF32" s="91" t="n"/>
      <c r="AG32" s="91" t="n"/>
      <c r="AH32" s="91" t="n"/>
      <c r="AI32" s="91" t="n"/>
      <c r="AJ32" s="91" t="n"/>
      <c r="AK32" s="91" t="n"/>
    </row>
    <row r="33" ht="13" customHeight="1" s="144"/>
  </sheetData>
  <mergeCells count="13">
    <mergeCell ref="A3:R3"/>
    <mergeCell ref="AG10:AI10"/>
    <mergeCell ref="Z8:AD8"/>
    <mergeCell ref="A2:R2"/>
    <mergeCell ref="Z10:AA10"/>
    <mergeCell ref="J30:M31"/>
    <mergeCell ref="R30:X31"/>
    <mergeCell ref="Z9:AB9"/>
    <mergeCell ref="AE8:AJ8"/>
    <mergeCell ref="AE9:AJ9"/>
    <mergeCell ref="A1:K1"/>
    <mergeCell ref="Z5:AJ7"/>
    <mergeCell ref="T1:AD3"/>
  </mergeCells>
  <conditionalFormatting sqref="Q10:Q22">
    <cfRule type="cellIs" priority="1" operator="between" dxfId="0" stopIfTrue="1">
      <formula>1</formula>
      <formula>3</formula>
    </cfRule>
  </conditionalFormatting>
  <pageMargins left="0.707638888888889" right="0.707638888888889" top="0.747916666666667" bottom="0.747916666666667" header="0.313888888888889" footer="0.313888888888889"/>
  <pageSetup orientation="landscape" paperSize="9" horizontalDpi="180" verticalDpi="180"/>
  <headerFooter>
    <oddHeader/>
    <oddFooter>&amp;L版权所有：北京未名潮管理顾问有限公司何建湘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52"/>
  <sheetViews>
    <sheetView showGridLines="0" workbookViewId="0">
      <selection activeCell="A1" sqref="A1:K1"/>
    </sheetView>
  </sheetViews>
  <sheetFormatPr baseColWidth="8" defaultColWidth="9" defaultRowHeight="13.5"/>
  <cols>
    <col width="12" customWidth="1" style="21" min="1" max="1"/>
    <col width="13.625" customWidth="1" style="21" min="2" max="2"/>
    <col width="8.875" customWidth="1" style="21" min="3" max="25"/>
    <col width="9" customWidth="1" style="21" min="26" max="16384"/>
  </cols>
  <sheetData>
    <row r="1" ht="57" customFormat="1" customHeight="1" s="21">
      <c r="A1" s="2" t="inlineStr">
        <is>
          <t xml:space="preserve">         人力资源管理工具——绩效考核</t>
        </is>
      </c>
      <c r="L1" s="40" t="n"/>
      <c r="M1" s="40" t="n"/>
      <c r="N1" s="41" t="n"/>
      <c r="O1" s="41" t="n"/>
      <c r="P1" s="41" t="n"/>
      <c r="Q1" s="41" t="n"/>
      <c r="R1" s="41" t="n"/>
      <c r="S1" s="42" t="n"/>
      <c r="T1" s="42" t="n"/>
      <c r="U1" s="42" t="n"/>
      <c r="V1" s="42" t="n"/>
      <c r="W1" s="42" t="n"/>
      <c r="X1" s="42" t="n"/>
      <c r="Y1" s="42" t="n"/>
    </row>
    <row r="2" ht="35.25" customFormat="1" customHeight="1" s="21">
      <c r="A2" s="22" t="inlineStr">
        <is>
          <t>某岗位各员工考核绩效达成程度分析（含各等级名单）</t>
        </is>
      </c>
      <c r="N2" s="42" t="n"/>
      <c r="O2" s="42" t="n"/>
      <c r="P2" s="42" t="n"/>
      <c r="Q2" s="42" t="n"/>
      <c r="R2" s="42" t="n"/>
      <c r="S2" s="42" t="n"/>
      <c r="T2" s="42" t="n"/>
      <c r="U2" s="42" t="n"/>
      <c r="V2" s="42" t="n"/>
      <c r="W2" s="42" t="n"/>
      <c r="X2" s="42" t="n"/>
      <c r="Y2" s="42" t="n"/>
    </row>
    <row r="3" ht="63.75" customFormat="1" customHeight="1" s="21">
      <c r="A3" s="23" t="inlineStr">
        <is>
          <t>说明：本表为该岗位各员工绩效考核成绩的达成程度分析。特点：全自动生成图表及数据明细，从图表中可以清晰看到每一位员工绩效达成的状态，以及所处的优劣等级区域。同时，本表还详细罗列了（全自动生成）成绩优秀、成绩良好、成绩合格、成绩不合格的人数、所占比例以及名单。（表格中所有空值或者出错值单元格含有自动计算函数，勿删除或者修改，建议不要随意删除行或者列！）</t>
        </is>
      </c>
      <c r="B3" s="178" t="n"/>
      <c r="C3" s="178" t="n"/>
      <c r="D3" s="178" t="n"/>
      <c r="E3" s="178" t="n"/>
      <c r="F3" s="178" t="n"/>
      <c r="G3" s="178" t="n"/>
      <c r="H3" s="178" t="n"/>
      <c r="I3" s="178" t="n"/>
      <c r="J3" s="178" t="n"/>
      <c r="K3" s="178" t="n"/>
      <c r="L3" s="178" t="n"/>
      <c r="M3" s="178" t="n"/>
      <c r="N3" s="42" t="n"/>
      <c r="O3" s="42" t="n"/>
      <c r="P3" s="42" t="n"/>
      <c r="Q3" s="42" t="n"/>
      <c r="R3" s="42" t="n"/>
      <c r="S3" s="42" t="n"/>
      <c r="T3" s="42" t="n"/>
      <c r="U3" s="42" t="n"/>
      <c r="V3" s="42" t="n"/>
      <c r="W3" s="42" t="n"/>
      <c r="X3" s="42" t="n"/>
      <c r="Y3" s="42" t="n"/>
    </row>
    <row r="4" ht="8.25" customFormat="1" customHeight="1" s="21">
      <c r="A4" s="24" t="n"/>
      <c r="B4" s="24" t="n"/>
      <c r="C4" s="24" t="n"/>
      <c r="D4" s="24" t="n"/>
      <c r="E4" s="24" t="n"/>
      <c r="F4" s="24" t="n"/>
      <c r="G4" s="24" t="n"/>
      <c r="H4" s="24" t="n"/>
      <c r="I4" s="24" t="n"/>
      <c r="J4" s="24" t="n"/>
      <c r="K4" s="24" t="n"/>
      <c r="L4" s="24" t="n"/>
      <c r="M4" s="24" t="n"/>
      <c r="N4" s="91" t="n"/>
      <c r="O4" s="91" t="n"/>
      <c r="P4" s="91" t="n"/>
      <c r="Q4" s="91" t="n"/>
      <c r="R4" s="91" t="n"/>
      <c r="S4" s="91" t="n"/>
      <c r="T4" s="91" t="n"/>
      <c r="U4" s="91" t="n"/>
      <c r="V4" s="91" t="n"/>
      <c r="W4" s="91" t="n"/>
      <c r="X4" s="91" t="n"/>
      <c r="Y4" s="91" t="n"/>
    </row>
    <row r="5" customFormat="1" s="21">
      <c r="R5" s="91" t="n"/>
      <c r="S5" s="91" t="n"/>
      <c r="T5" s="91" t="n"/>
      <c r="U5" s="91" t="n"/>
      <c r="V5" s="91" t="n"/>
      <c r="W5" s="91" t="n"/>
      <c r="X5" s="91" t="n"/>
      <c r="Y5" s="91" t="n"/>
    </row>
    <row r="6" customFormat="1" s="21">
      <c r="R6" s="91" t="n"/>
      <c r="S6" s="91" t="n"/>
      <c r="T6" s="91" t="n"/>
      <c r="U6" s="91" t="n"/>
      <c r="V6" s="91" t="n"/>
      <c r="W6" s="91" t="n"/>
      <c r="X6" s="91" t="n"/>
      <c r="Y6" s="91" t="n"/>
    </row>
    <row r="7" customFormat="1" s="21">
      <c r="R7" s="91" t="n"/>
      <c r="S7" s="91" t="n"/>
      <c r="T7" s="91" t="n"/>
      <c r="U7" s="91" t="n"/>
      <c r="V7" s="91" t="n"/>
      <c r="W7" s="91" t="n"/>
      <c r="X7" s="91" t="n"/>
      <c r="Y7" s="91" t="n"/>
    </row>
    <row r="8" customFormat="1" s="21">
      <c r="R8" s="91" t="n"/>
      <c r="S8" s="91" t="n"/>
      <c r="T8" s="91" t="n"/>
      <c r="U8" s="91" t="n"/>
      <c r="V8" s="91" t="n"/>
      <c r="W8" s="91" t="n"/>
      <c r="X8" s="91" t="n"/>
      <c r="Y8" s="91" t="n"/>
    </row>
    <row r="9" customFormat="1" s="21">
      <c r="R9" s="91" t="n"/>
      <c r="S9" s="91" t="n"/>
      <c r="T9" s="91" t="n"/>
      <c r="U9" s="91" t="n"/>
      <c r="V9" s="91" t="n"/>
      <c r="W9" s="91" t="n"/>
      <c r="X9" s="91" t="n"/>
      <c r="Y9" s="91" t="n"/>
    </row>
    <row r="10" customFormat="1" s="21">
      <c r="R10" s="91" t="n"/>
      <c r="S10" s="91" t="n"/>
      <c r="T10" s="91" t="n"/>
      <c r="U10" s="91" t="n"/>
      <c r="V10" s="91" t="n"/>
      <c r="W10" s="91" t="n"/>
      <c r="X10" s="91" t="n"/>
      <c r="Y10" s="91" t="n"/>
    </row>
    <row r="11" customFormat="1" s="21">
      <c r="R11" s="91" t="n"/>
      <c r="S11" s="91" t="n"/>
      <c r="T11" s="91" t="n"/>
      <c r="U11" s="91" t="n"/>
      <c r="V11" s="91" t="n"/>
      <c r="W11" s="91" t="n"/>
      <c r="X11" s="91" t="n"/>
      <c r="Y11" s="91" t="n"/>
    </row>
    <row r="12" customFormat="1" s="21">
      <c r="R12" s="91" t="n"/>
      <c r="S12" s="91" t="n"/>
      <c r="T12" s="91" t="n"/>
      <c r="U12" s="91" t="n"/>
      <c r="V12" s="91" t="n"/>
      <c r="W12" s="91" t="n"/>
      <c r="X12" s="91" t="n"/>
      <c r="Y12" s="91" t="n"/>
    </row>
    <row r="13" customFormat="1" s="21">
      <c r="R13" s="91" t="n"/>
      <c r="S13" s="91" t="n"/>
      <c r="T13" s="91" t="n"/>
      <c r="U13" s="91" t="n"/>
      <c r="V13" s="91" t="n"/>
      <c r="W13" s="91" t="n"/>
      <c r="X13" s="91" t="n"/>
      <c r="Y13" s="91" t="n"/>
    </row>
    <row r="14" customFormat="1" s="21">
      <c r="R14" s="91" t="n"/>
      <c r="S14" s="91" t="n"/>
      <c r="T14" s="91" t="n"/>
      <c r="U14" s="91" t="n"/>
      <c r="V14" s="91" t="n"/>
      <c r="W14" s="91" t="n"/>
      <c r="X14" s="91" t="n"/>
      <c r="Y14" s="91" t="n"/>
    </row>
    <row r="15" customFormat="1" s="21">
      <c r="R15" s="91" t="n"/>
      <c r="S15" s="91" t="n"/>
      <c r="T15" s="91" t="n"/>
      <c r="U15" s="91" t="n"/>
      <c r="V15" s="91" t="n"/>
      <c r="W15" s="91" t="n"/>
      <c r="X15" s="91" t="n"/>
      <c r="Y15" s="91" t="n"/>
    </row>
    <row r="16" customFormat="1" s="21">
      <c r="R16" s="91" t="n"/>
      <c r="S16" s="91" t="n"/>
      <c r="T16" s="91" t="n"/>
      <c r="U16" s="91" t="n"/>
      <c r="V16" s="91" t="n"/>
      <c r="W16" s="91" t="n"/>
      <c r="X16" s="91" t="n"/>
      <c r="Y16" s="91" t="n"/>
    </row>
    <row r="17" customFormat="1" s="21">
      <c r="R17" s="91" t="n"/>
      <c r="S17" s="91" t="n"/>
      <c r="T17" s="91" t="n"/>
      <c r="U17" s="91" t="n"/>
      <c r="V17" s="91" t="n"/>
      <c r="W17" s="91" t="n"/>
      <c r="X17" s="91" t="n"/>
      <c r="Y17" s="91" t="n"/>
    </row>
    <row r="18" customFormat="1" s="21">
      <c r="R18" s="91" t="n"/>
      <c r="S18" s="91" t="n"/>
      <c r="T18" s="91" t="n"/>
      <c r="U18" s="91" t="n"/>
      <c r="V18" s="91" t="n"/>
      <c r="W18" s="91" t="n"/>
      <c r="X18" s="91" t="n"/>
      <c r="Y18" s="91" t="n"/>
    </row>
    <row r="19" customFormat="1" s="21">
      <c r="R19" s="91" t="n"/>
      <c r="S19" s="91" t="n"/>
      <c r="T19" s="91" t="n"/>
      <c r="U19" s="91" t="n"/>
      <c r="V19" s="91" t="n"/>
      <c r="W19" s="91" t="n"/>
      <c r="X19" s="91" t="n"/>
      <c r="Y19" s="91" t="n"/>
    </row>
    <row r="20" customFormat="1" s="21">
      <c r="R20" s="91" t="n"/>
      <c r="S20" s="91" t="n"/>
      <c r="T20" s="91" t="n"/>
      <c r="U20" s="91" t="n"/>
      <c r="V20" s="91" t="n"/>
      <c r="W20" s="91" t="n"/>
      <c r="X20" s="91" t="n"/>
      <c r="Y20" s="91" t="n"/>
    </row>
    <row r="21" ht="11.25" customFormat="1" customHeight="1" s="21">
      <c r="A21" s="91" t="n"/>
      <c r="B21" s="91" t="n"/>
      <c r="C21" s="91" t="n"/>
      <c r="D21" s="91" t="n"/>
      <c r="E21" s="91" t="n"/>
      <c r="F21" s="91" t="n"/>
      <c r="G21" s="91" t="n"/>
      <c r="H21" s="91" t="n"/>
      <c r="I21" s="91" t="n"/>
      <c r="J21" s="91" t="n"/>
      <c r="K21" s="91" t="n"/>
      <c r="L21" s="91" t="n"/>
      <c r="M21" s="91" t="n"/>
      <c r="N21" s="91" t="n"/>
      <c r="O21" s="91" t="n"/>
      <c r="P21" s="91" t="n"/>
      <c r="Q21" s="91" t="n"/>
      <c r="R21" s="91" t="n"/>
      <c r="S21" s="91" t="n"/>
      <c r="T21" s="91" t="n"/>
      <c r="U21" s="91" t="n"/>
      <c r="V21" s="91" t="n"/>
      <c r="W21" s="91" t="n"/>
      <c r="X21" s="91" t="n"/>
      <c r="Y21" s="91" t="n"/>
    </row>
    <row r="22" ht="28" customFormat="1" customHeight="1" s="21">
      <c r="A22" s="179" t="inlineStr">
        <is>
          <t>达成标杆值名单</t>
        </is>
      </c>
      <c r="B22" s="165" t="n"/>
      <c r="C22" s="27">
        <f t="array" ref="C22">INDEX(数据图!$A:$A,SMALL(IF((数据图!$T$10:$T$21&gt;=数据图!$S$10),ROW(数据图!$10:$21),65536),COLUMN(A1)))&amp;""</f>
        <v/>
      </c>
      <c r="D22" s="27">
        <f t="array" ref="D22">INDEX(数据图!$A:$A,SMALL(IF((数据图!$T$10:$T$21&gt;=数据图!$S$10),ROW(数据图!$10:$21),65536),COLUMN(B1)))&amp;""</f>
        <v/>
      </c>
      <c r="E22" s="27">
        <f t="array" ref="E22">INDEX(数据图!$A:$A,SMALL(IF((数据图!$T$10:$T$21&gt;=数据图!$S$10),ROW(数据图!$10:$21),65536),COLUMN(C1)))&amp;""</f>
        <v/>
      </c>
      <c r="F22" s="27">
        <f t="array" ref="F22">INDEX(数据图!$A:$A,SMALL(IF((数据图!$T$10:$T$21&gt;=数据图!$S$10),ROW(数据图!$10:$21),65536),COLUMN(D1)))&amp;""</f>
        <v/>
      </c>
      <c r="G22" s="27">
        <f t="array" ref="G22">INDEX(数据图!$A:$A,SMALL(IF((数据图!$T$10:$T$21&gt;=数据图!$S$10),ROW(数据图!$10:$21),65536),COLUMN(E1)))&amp;""</f>
        <v/>
      </c>
      <c r="H22" s="27">
        <f t="array" ref="H22">INDEX(数据图!$A:$A,SMALL(IF((数据图!$T$10:$T$21&gt;=数据图!$S$10),ROW(数据图!$10:$21),65536),COLUMN(F1)))&amp;""</f>
        <v/>
      </c>
      <c r="I22" s="27">
        <f t="array" ref="I22">INDEX(数据图!$A:$A,SMALL(IF((数据图!$T$10:$T$21&gt;=数据图!$S$10),ROW(数据图!$10:$21),65536),COLUMN(G1)))&amp;""</f>
        <v/>
      </c>
      <c r="J22" s="27">
        <f t="array" ref="J22">INDEX(数据图!$A:$A,SMALL(IF((数据图!$T$10:$T$21&gt;=数据图!$S$10),ROW(数据图!$10:$21),65536),COLUMN(H1)))&amp;""</f>
        <v/>
      </c>
      <c r="K22" s="27">
        <f t="array" ref="K22">INDEX(数据图!$A:$A,SMALL(IF((数据图!$T$10:$T$21&gt;=数据图!$S$10),ROW(数据图!$10:$21),65536),COLUMN(I1)))&amp;""</f>
        <v/>
      </c>
      <c r="L22" s="27">
        <f t="array" ref="L22">INDEX(数据图!$A:$A,SMALL(IF((数据图!$T$10:$T$21&gt;=数据图!$S$10),ROW(数据图!$10:$21),65536),COLUMN(J1)))&amp;""</f>
        <v/>
      </c>
      <c r="M22" s="27">
        <f t="array" ref="M22">INDEX(数据图!$A:$A,SMALL(IF((数据图!$T$10:$T$21&gt;=数据图!$S$10),ROW(数据图!$10:$21),65536),COLUMN(K1)))&amp;""</f>
        <v/>
      </c>
      <c r="N22" s="27">
        <f t="array" ref="N22">INDEX(数据图!$A:$A,SMALL(IF((数据图!$T$10:$T$21&gt;=数据图!$S$10),ROW(数据图!$10:$21),65536),COLUMN(L1)))&amp;""</f>
        <v/>
      </c>
      <c r="O22" s="27">
        <f t="array" ref="O22">INDEX(数据图!$A:$A,SMALL(IF((数据图!$T$10:$T$21&gt;=数据图!$S$10),ROW(数据图!$10:$21),65536),COLUMN(M1)))&amp;""</f>
        <v/>
      </c>
      <c r="P22" s="27">
        <f t="array" ref="P22">INDEX(数据图!$A:$A,SMALL(IF((数据图!$T$10:$T$21&gt;=数据图!$S$10),ROW(数据图!$10:$21),65536),COLUMN(N1)))&amp;""</f>
        <v/>
      </c>
      <c r="Q22" s="27">
        <f t="array" ref="Q22">INDEX(数据图!$A:$A,SMALL(IF((数据图!$T$10:$T$21&gt;=数据图!$S$10),ROW(数据图!$10:$21),65536),COLUMN(O1)))&amp;""</f>
        <v/>
      </c>
      <c r="R22" s="27">
        <f t="array" ref="R22">INDEX(数据图!$A:$A,SMALL(IF((数据图!$T$10:$T$21&gt;=数据图!$S$10),ROW(数据图!$10:$21),65536),COLUMN(P1)))&amp;""</f>
        <v/>
      </c>
      <c r="S22" s="27">
        <f t="array" ref="S22">INDEX(数据图!$A:$A,SMALL(IF((数据图!$T$10:$T$21&gt;=数据图!$S$10),ROW(数据图!$10:$21),65536),COLUMN(Q1)))&amp;""</f>
        <v/>
      </c>
      <c r="T22" s="27">
        <f t="array" ref="T22">INDEX(数据图!$A:$A,SMALL(IF((数据图!$T$10:$T$21&gt;=数据图!$S$10),ROW(数据图!$10:$21),65536),COLUMN(R1)))&amp;""</f>
        <v/>
      </c>
      <c r="U22" s="27">
        <f t="array" ref="U22">INDEX(数据图!$A:$A,SMALL(IF((数据图!$T$10:$T$21&gt;=数据图!$S$10),ROW(数据图!$10:$21),65536),COLUMN(S1)))&amp;""</f>
        <v/>
      </c>
      <c r="V22" s="27">
        <f t="array" ref="V22">INDEX(数据图!$A:$A,SMALL(IF((数据图!$T$10:$T$21&gt;=数据图!$S$10),ROW(数据图!$10:$21),65536),COLUMN(T1)))&amp;""</f>
        <v/>
      </c>
      <c r="W22" s="27">
        <f t="array" ref="W22">INDEX(数据图!$A:$A,SMALL(IF((数据图!$T$10:$T$21&gt;=数据图!$S$10),ROW(数据图!$10:$21),65536),COLUMN(U1)))&amp;""</f>
        <v/>
      </c>
      <c r="X22" s="27">
        <f t="array" ref="X22">INDEX(数据图!$A:$A,SMALL(IF((数据图!$T$10:$T$21&gt;=数据图!$S$10),ROW(数据图!$10:$21),65536),COLUMN(V1)))&amp;""</f>
        <v/>
      </c>
      <c r="Y22" s="91" t="n"/>
    </row>
    <row r="23" ht="28" customFormat="1" customHeight="1" s="21">
      <c r="A23" s="28">
        <f>SUMPRODUCT(N(数据图!$T$10:$T$21&gt;=数据图!$S$10))</f>
        <v/>
      </c>
      <c r="B23" s="7" t="inlineStr">
        <is>
          <t>评分值合计</t>
        </is>
      </c>
      <c r="C23" s="31">
        <f>INDEX(数据图!$P:$P,MATCH(C22,数据图!$A:$A,0))</f>
        <v/>
      </c>
      <c r="D23" s="31">
        <f>INDEX(数据图!$P:$P,MATCH(D22,数据图!$A:$A,0))</f>
        <v/>
      </c>
      <c r="E23" s="31">
        <f>INDEX(数据图!$P:$P,MATCH(E22,数据图!$A:$A,0))</f>
        <v/>
      </c>
      <c r="F23" s="31">
        <f>INDEX(数据图!$P:$P,MATCH(F22,数据图!$A:$A,0))</f>
        <v/>
      </c>
      <c r="G23" s="31">
        <f>INDEX(数据图!$P:$P,MATCH(G22,数据图!$A:$A,0))</f>
        <v/>
      </c>
      <c r="H23" s="31">
        <f>INDEX(数据图!$P:$P,MATCH(H22,数据图!$A:$A,0))</f>
        <v/>
      </c>
      <c r="I23" s="31">
        <f>INDEX(数据图!$P:$P,MATCH(I22,数据图!$A:$A,0))</f>
        <v/>
      </c>
      <c r="J23" s="31">
        <f>INDEX(数据图!$P:$P,MATCH(J22,数据图!$A:$A,0))</f>
        <v/>
      </c>
      <c r="K23" s="31">
        <f>INDEX(数据图!$P:$P,MATCH(K22,数据图!$A:$A,0))</f>
        <v/>
      </c>
      <c r="L23" s="31">
        <f>INDEX(数据图!$P:$P,MATCH(L22,数据图!$A:$A,0))</f>
        <v/>
      </c>
      <c r="M23" s="31">
        <f>INDEX(数据图!$P:$P,MATCH(M22,数据图!$A:$A,0))</f>
        <v/>
      </c>
      <c r="N23" s="31">
        <f>INDEX(数据图!$P:$P,MATCH(N22,数据图!$A:$A,0))</f>
        <v/>
      </c>
      <c r="O23" s="31">
        <f>INDEX(数据图!$P:$P,MATCH(O22,数据图!$A:$A,0))</f>
        <v/>
      </c>
      <c r="P23" s="31">
        <f>INDEX(数据图!$P:$P,MATCH(P22,数据图!$A:$A,0))</f>
        <v/>
      </c>
      <c r="Q23" s="31">
        <f>INDEX(数据图!$P:$P,MATCH(Q22,数据图!$A:$A,0))</f>
        <v/>
      </c>
      <c r="R23" s="31">
        <f>INDEX(数据图!$P:$P,MATCH(R22,数据图!$A:$A,0))</f>
        <v/>
      </c>
      <c r="S23" s="31">
        <f>INDEX(数据图!$P:$P,MATCH(S22,数据图!$A:$A,0))</f>
        <v/>
      </c>
      <c r="T23" s="31">
        <f>INDEX(数据图!$P:$P,MATCH(T22,数据图!$A:$A,0))</f>
        <v/>
      </c>
      <c r="U23" s="31">
        <f>INDEX(数据图!$P:$P,MATCH(U22,数据图!$A:$A,0))</f>
        <v/>
      </c>
      <c r="V23" s="31">
        <f>INDEX(数据图!$P:$P,MATCH(V22,数据图!$A:$A,0))</f>
        <v/>
      </c>
      <c r="W23" s="31">
        <f>INDEX(数据图!$P:$P,MATCH(W22,数据图!$A:$A,0))</f>
        <v/>
      </c>
      <c r="X23" s="31">
        <f>INDEX(数据图!$P:$P,MATCH(X22,数据图!$A:$A,0))</f>
        <v/>
      </c>
      <c r="Y23" s="91" t="n"/>
    </row>
    <row r="24" ht="28" customFormat="1" customHeight="1" s="21">
      <c r="A24" s="30">
        <f>SUMPRODUCT(N(数据图!$T$10:$T$21&gt;=数据图!$S$10))/COUNTA(数据图!$A$10:$A$21)</f>
        <v/>
      </c>
      <c r="B24" s="7" t="inlineStr">
        <is>
          <t>排名</t>
        </is>
      </c>
      <c r="C24" s="31">
        <f>INDEX(数据图!$Q:$Q,MATCH(C22,数据图!$A:$A,0))</f>
        <v/>
      </c>
      <c r="D24" s="31">
        <f>INDEX(数据图!$Q:$Q,MATCH(D22,数据图!$A:$A,0))</f>
        <v/>
      </c>
      <c r="E24" s="31">
        <f>INDEX(数据图!$Q:$Q,MATCH(E22,数据图!$A:$A,0))</f>
        <v/>
      </c>
      <c r="F24" s="31">
        <f>INDEX(数据图!$Q:$Q,MATCH(F22,数据图!$A:$A,0))</f>
        <v/>
      </c>
      <c r="G24" s="31">
        <f>INDEX(数据图!$Q:$Q,MATCH(G22,数据图!$A:$A,0))</f>
        <v/>
      </c>
      <c r="H24" s="31">
        <f>INDEX(数据图!$Q:$Q,MATCH(H22,数据图!$A:$A,0))</f>
        <v/>
      </c>
      <c r="I24" s="31">
        <f>INDEX(数据图!$Q:$Q,MATCH(I22,数据图!$A:$A,0))</f>
        <v/>
      </c>
      <c r="J24" s="31">
        <f>INDEX(数据图!$Q:$Q,MATCH(J22,数据图!$A:$A,0))</f>
        <v/>
      </c>
      <c r="K24" s="31">
        <f>INDEX(数据图!$Q:$Q,MATCH(K22,数据图!$A:$A,0))</f>
        <v/>
      </c>
      <c r="L24" s="31">
        <f>INDEX(数据图!$Q:$Q,MATCH(L22,数据图!$A:$A,0))</f>
        <v/>
      </c>
      <c r="M24" s="31">
        <f>INDEX(数据图!$Q:$Q,MATCH(M22,数据图!$A:$A,0))</f>
        <v/>
      </c>
      <c r="N24" s="31">
        <f>INDEX(数据图!$Q:$Q,MATCH(N22,数据图!$A:$A,0))</f>
        <v/>
      </c>
      <c r="O24" s="31">
        <f>INDEX(数据图!$Q:$Q,MATCH(O22,数据图!$A:$A,0))</f>
        <v/>
      </c>
      <c r="P24" s="31">
        <f>INDEX(数据图!$Q:$Q,MATCH(P22,数据图!$A:$A,0))</f>
        <v/>
      </c>
      <c r="Q24" s="31">
        <f>INDEX(数据图!$Q:$Q,MATCH(Q22,数据图!$A:$A,0))</f>
        <v/>
      </c>
      <c r="R24" s="31">
        <f>INDEX(数据图!$Q:$Q,MATCH(R22,数据图!$A:$A,0))</f>
        <v/>
      </c>
      <c r="S24" s="31">
        <f>INDEX(数据图!$Q:$Q,MATCH(S22,数据图!$A:$A,0))</f>
        <v/>
      </c>
      <c r="T24" s="31">
        <f>INDEX(数据图!$Q:$Q,MATCH(T22,数据图!$A:$A,0))</f>
        <v/>
      </c>
      <c r="U24" s="31">
        <f>INDEX(数据图!$Q:$Q,MATCH(U22,数据图!$A:$A,0))</f>
        <v/>
      </c>
      <c r="V24" s="31">
        <f>INDEX(数据图!$Q:$Q,MATCH(V22,数据图!$A:$A,0))</f>
        <v/>
      </c>
      <c r="W24" s="31">
        <f>INDEX(数据图!$Q:$Q,MATCH(W22,数据图!$A:$A,0))</f>
        <v/>
      </c>
      <c r="X24" s="31">
        <f>INDEX(数据图!$Q:$Q,MATCH(X22,数据图!$A:$A,0))</f>
        <v/>
      </c>
      <c r="Y24" s="91" t="n"/>
    </row>
    <row r="25" ht="28" customFormat="1" customHeight="1" s="21">
      <c r="A25" s="166" t="n"/>
      <c r="B25" s="7" t="inlineStr">
        <is>
          <t>等级</t>
        </is>
      </c>
      <c r="C25" s="31">
        <f>INDEX(数据图!$R:$R,MATCH(C22,数据图!$A:$A,0))</f>
        <v/>
      </c>
      <c r="D25" s="31">
        <f>INDEX(数据图!$R:$R,MATCH(D22,数据图!$A:$A,0))</f>
        <v/>
      </c>
      <c r="E25" s="31">
        <f>INDEX(数据图!$R:$R,MATCH(E22,数据图!$A:$A,0))</f>
        <v/>
      </c>
      <c r="F25" s="31">
        <f>INDEX(数据图!$R:$R,MATCH(F22,数据图!$A:$A,0))</f>
        <v/>
      </c>
      <c r="G25" s="31">
        <f>INDEX(数据图!$R:$R,MATCH(G22,数据图!$A:$A,0))</f>
        <v/>
      </c>
      <c r="H25" s="31">
        <f>INDEX(数据图!$R:$R,MATCH(H22,数据图!$A:$A,0))</f>
        <v/>
      </c>
      <c r="I25" s="31">
        <f>INDEX(数据图!$R:$R,MATCH(I22,数据图!$A:$A,0))</f>
        <v/>
      </c>
      <c r="J25" s="31">
        <f>INDEX(数据图!$R:$R,MATCH(J22,数据图!$A:$A,0))</f>
        <v/>
      </c>
      <c r="K25" s="31">
        <f>INDEX(数据图!$R:$R,MATCH(K22,数据图!$A:$A,0))</f>
        <v/>
      </c>
      <c r="L25" s="31">
        <f>INDEX(数据图!$R:$R,MATCH(L22,数据图!$A:$A,0))</f>
        <v/>
      </c>
      <c r="M25" s="31">
        <f>INDEX(数据图!$R:$R,MATCH(M22,数据图!$A:$A,0))</f>
        <v/>
      </c>
      <c r="N25" s="31">
        <f>INDEX(数据图!$R:$R,MATCH(N22,数据图!$A:$A,0))</f>
        <v/>
      </c>
      <c r="O25" s="31">
        <f>INDEX(数据图!$R:$R,MATCH(O22,数据图!$A:$A,0))</f>
        <v/>
      </c>
      <c r="P25" s="31">
        <f>INDEX(数据图!$R:$R,MATCH(P22,数据图!$A:$A,0))</f>
        <v/>
      </c>
      <c r="Q25" s="31">
        <f>INDEX(数据图!$R:$R,MATCH(Q22,数据图!$A:$A,0))</f>
        <v/>
      </c>
      <c r="R25" s="31">
        <f>INDEX(数据图!$R:$R,MATCH(R22,数据图!$A:$A,0))</f>
        <v/>
      </c>
      <c r="S25" s="31">
        <f>INDEX(数据图!$R:$R,MATCH(S22,数据图!$A:$A,0))</f>
        <v/>
      </c>
      <c r="T25" s="31">
        <f>INDEX(数据图!$R:$R,MATCH(T22,数据图!$A:$A,0))</f>
        <v/>
      </c>
      <c r="U25" s="31">
        <f>INDEX(数据图!$R:$R,MATCH(U22,数据图!$A:$A,0))</f>
        <v/>
      </c>
      <c r="V25" s="31">
        <f>INDEX(数据图!$R:$R,MATCH(V22,数据图!$A:$A,0))</f>
        <v/>
      </c>
      <c r="W25" s="31">
        <f>INDEX(数据图!$R:$R,MATCH(W22,数据图!$A:$A,0))</f>
        <v/>
      </c>
      <c r="X25" s="31">
        <f>INDEX(数据图!$R:$R,MATCH(X22,数据图!$A:$A,0))</f>
        <v/>
      </c>
      <c r="Y25" s="91" t="n"/>
    </row>
    <row r="26" ht="11.25" customFormat="1" customHeight="1" s="21">
      <c r="A26" s="91" t="n"/>
      <c r="B26" s="91" t="n"/>
      <c r="C26" s="91" t="n"/>
      <c r="D26" s="91" t="n"/>
      <c r="E26" s="91" t="n"/>
      <c r="F26" s="91" t="n"/>
      <c r="G26" s="91" t="n"/>
      <c r="H26" s="91" t="n"/>
      <c r="I26" s="91" t="n"/>
      <c r="J26" s="91" t="n"/>
      <c r="K26" s="91" t="n"/>
      <c r="L26" s="91" t="n"/>
      <c r="M26" s="91" t="n"/>
      <c r="N26" s="91" t="n"/>
      <c r="O26" s="91" t="n"/>
      <c r="P26" s="91" t="n"/>
      <c r="Q26" s="91" t="n"/>
      <c r="R26" s="91" t="n"/>
      <c r="S26" s="91" t="n"/>
      <c r="T26" s="91" t="n"/>
      <c r="U26" s="91" t="n"/>
      <c r="V26" s="91" t="n"/>
      <c r="W26" s="91" t="n"/>
      <c r="X26" s="91" t="n"/>
      <c r="Y26" s="91" t="n"/>
    </row>
    <row r="27" ht="25" customFormat="1" customHeight="1" s="21">
      <c r="A27" s="5" t="inlineStr">
        <is>
          <t>成绩优秀名单</t>
        </is>
      </c>
      <c r="B27" s="165" t="n"/>
      <c r="C27" s="27">
        <f t="array" ref="C27">INDEX(数据图!$A:$A,SMALL(IF((数据图!$T$10:$T$21&gt;=数据图!$AG$14),ROW(数据图!$10:$21),65536),COLUMN(A1)))&amp;""</f>
        <v/>
      </c>
      <c r="D27" s="27">
        <f t="array" ref="D27">INDEX(数据图!$A:$A,SMALL(IF((数据图!$T$10:$T$21&gt;=数据图!$AG$14),ROW(数据图!$10:$21),65536),COLUMN(B1)))&amp;""</f>
        <v/>
      </c>
      <c r="E27" s="27">
        <f t="array" ref="E27">INDEX(数据图!$A:$A,SMALL(IF((数据图!$T$10:$T$21&gt;=数据图!$AG$14),ROW(数据图!$10:$21),65536),COLUMN(C1)))&amp;""</f>
        <v/>
      </c>
      <c r="F27" s="27">
        <f t="array" ref="F27">INDEX(数据图!$A:$A,SMALL(IF((数据图!$T$10:$T$21&gt;=数据图!$AG$14),ROW(数据图!$10:$21),65536),COLUMN(D1)))&amp;""</f>
        <v/>
      </c>
      <c r="G27" s="27">
        <f t="array" ref="G27">INDEX(数据图!$A:$A,SMALL(IF((数据图!$T$10:$T$21&gt;=数据图!$AG$14),ROW(数据图!$10:$21),65536),COLUMN(E1)))&amp;""</f>
        <v/>
      </c>
      <c r="H27" s="27">
        <f t="array" ref="H27">INDEX(数据图!$A:$A,SMALL(IF((数据图!$T$10:$T$21&gt;=数据图!$AG$14),ROW(数据图!$10:$21),65536),COLUMN(F1)))&amp;""</f>
        <v/>
      </c>
      <c r="I27" s="27">
        <f t="array" ref="I27">INDEX(数据图!$A:$A,SMALL(IF((数据图!$T$10:$T$21&gt;=数据图!$AG$14),ROW(数据图!$10:$21),65536),COLUMN(G1)))&amp;""</f>
        <v/>
      </c>
      <c r="J27" s="27">
        <f t="array" ref="J27">INDEX(数据图!$A:$A,SMALL(IF((数据图!$T$10:$T$21&gt;=数据图!$AG$14),ROW(数据图!$10:$21),65536),COLUMN(H1)))&amp;""</f>
        <v/>
      </c>
      <c r="K27" s="27">
        <f t="array" ref="K27">INDEX(数据图!$A:$A,SMALL(IF((数据图!$T$10:$T$21&gt;=数据图!$AG$14),ROW(数据图!$10:$21),65536),COLUMN(I1)))&amp;""</f>
        <v/>
      </c>
      <c r="L27" s="27">
        <f t="array" ref="L27">INDEX(数据图!$A:$A,SMALL(IF((数据图!$T$10:$T$21&gt;=数据图!$AG$14),ROW(数据图!$10:$21),65536),COLUMN(J1)))&amp;""</f>
        <v/>
      </c>
      <c r="M27" s="27">
        <f t="array" ref="M27">INDEX(数据图!$A:$A,SMALL(IF((数据图!$T$10:$T$21&gt;=数据图!$AG$14),ROW(数据图!$10:$21),65536),COLUMN(K1)))&amp;""</f>
        <v/>
      </c>
      <c r="N27" s="27">
        <f t="array" ref="N27">INDEX(数据图!$A:$A,SMALL(IF((数据图!$T$10:$T$21&gt;=数据图!$AG$14),ROW(数据图!$10:$21),65536),COLUMN(L1)))&amp;""</f>
        <v/>
      </c>
      <c r="O27" s="27">
        <f t="array" ref="O27">INDEX(数据图!$A:$A,SMALL(IF((数据图!$T$10:$T$21&gt;=数据图!$AG$14),ROW(数据图!$10:$21),65536),COLUMN(M1)))&amp;""</f>
        <v/>
      </c>
      <c r="P27" s="27">
        <f t="array" ref="P27">INDEX(数据图!$A:$A,SMALL(IF((数据图!$T$10:$T$21&gt;=数据图!$AG$14),ROW(数据图!$10:$21),65536),COLUMN(N1)))&amp;""</f>
        <v/>
      </c>
      <c r="Q27" s="27">
        <f t="array" ref="Q27">INDEX(数据图!$A:$A,SMALL(IF((数据图!$T$10:$T$21&gt;=数据图!$AG$14),ROW(数据图!$10:$21),65536),COLUMN(O1)))&amp;""</f>
        <v/>
      </c>
      <c r="R27" s="27">
        <f t="array" ref="R27">INDEX(数据图!$A:$A,SMALL(IF((数据图!$T$10:$T$21&gt;=数据图!$AG$14),ROW(数据图!$10:$21),65536),COLUMN(P1)))&amp;""</f>
        <v/>
      </c>
      <c r="S27" s="27">
        <f t="array" ref="S27">INDEX(数据图!$A:$A,SMALL(IF((数据图!$T$10:$T$21&gt;=数据图!$AG$14),ROW(数据图!$10:$21),65536),COLUMN(Q1)))&amp;""</f>
        <v/>
      </c>
      <c r="T27" s="27">
        <f t="array" ref="T27">INDEX(数据图!$A:$A,SMALL(IF((数据图!$T$10:$T$21&gt;=数据图!$AG$14),ROW(数据图!$10:$21),65536),COLUMN(R1)))&amp;""</f>
        <v/>
      </c>
      <c r="U27" s="27">
        <f t="array" ref="U27">INDEX(数据图!$A:$A,SMALL(IF((数据图!$T$10:$T$21&gt;=数据图!$AG$14),ROW(数据图!$10:$21),65536),COLUMN(S1)))&amp;""</f>
        <v/>
      </c>
      <c r="V27" s="27">
        <f t="array" ref="V27">INDEX(数据图!$A:$A,SMALL(IF((数据图!$T$10:$T$21&gt;=数据图!$AG$14),ROW(数据图!$10:$21),65536),COLUMN(T1)))&amp;""</f>
        <v/>
      </c>
      <c r="W27" s="27">
        <f t="array" ref="W27">INDEX(数据图!$A:$A,SMALL(IF((数据图!$T$10:$T$21&gt;=数据图!$AG$14),ROW(数据图!$10:$21),65536),COLUMN(U1)))&amp;""</f>
        <v/>
      </c>
      <c r="X27" s="27">
        <f t="array" ref="X27">INDEX(数据图!$A:$A,SMALL(IF((数据图!$T$10:$T$21&gt;=数据图!$AG$14),ROW(数据图!$10:$21),65536),COLUMN(V1)))&amp;""</f>
        <v/>
      </c>
      <c r="Y27" s="91" t="n"/>
    </row>
    <row r="28" ht="25" customFormat="1" customHeight="1" s="21">
      <c r="A28" s="28">
        <f>SUMPRODUCT(N(数据图!$T$10:$T$21&gt;=数据图!$AG$14))</f>
        <v/>
      </c>
      <c r="B28" s="7" t="inlineStr">
        <is>
          <t>评分值合计</t>
        </is>
      </c>
      <c r="C28" s="31">
        <f>INDEX(数据图!$P:$P,MATCH(C27,数据图!$A:$A,0))</f>
        <v/>
      </c>
      <c r="D28" s="31">
        <f>INDEX(数据图!$P:$P,MATCH(D27,数据图!$A:$A,0))</f>
        <v/>
      </c>
      <c r="E28" s="31">
        <f>INDEX(数据图!$P:$P,MATCH(E27,数据图!$A:$A,0))</f>
        <v/>
      </c>
      <c r="F28" s="31">
        <f>INDEX(数据图!$P:$P,MATCH(F27,数据图!$A:$A,0))</f>
        <v/>
      </c>
      <c r="G28" s="31">
        <f>INDEX(数据图!$P:$P,MATCH(G27,数据图!$A:$A,0))</f>
        <v/>
      </c>
      <c r="H28" s="31">
        <f>INDEX(数据图!$P:$P,MATCH(H27,数据图!$A:$A,0))</f>
        <v/>
      </c>
      <c r="I28" s="31">
        <f>INDEX(数据图!$P:$P,MATCH(I27,数据图!$A:$A,0))</f>
        <v/>
      </c>
      <c r="J28" s="31">
        <f>INDEX(数据图!$P:$P,MATCH(J27,数据图!$A:$A,0))</f>
        <v/>
      </c>
      <c r="K28" s="31">
        <f>INDEX(数据图!$P:$P,MATCH(K27,数据图!$A:$A,0))</f>
        <v/>
      </c>
      <c r="L28" s="31">
        <f>INDEX(数据图!$P:$P,MATCH(L27,数据图!$A:$A,0))</f>
        <v/>
      </c>
      <c r="M28" s="31">
        <f>INDEX(数据图!$P:$P,MATCH(M27,数据图!$A:$A,0))</f>
        <v/>
      </c>
      <c r="N28" s="31">
        <f>INDEX(数据图!$P:$P,MATCH(N27,数据图!$A:$A,0))</f>
        <v/>
      </c>
      <c r="O28" s="31">
        <f>INDEX(数据图!$P:$P,MATCH(O27,数据图!$A:$A,0))</f>
        <v/>
      </c>
      <c r="P28" s="31">
        <f>INDEX(数据图!$P:$P,MATCH(P27,数据图!$A:$A,0))</f>
        <v/>
      </c>
      <c r="Q28" s="31">
        <f>INDEX(数据图!$P:$P,MATCH(Q27,数据图!$A:$A,0))</f>
        <v/>
      </c>
      <c r="R28" s="31">
        <f>INDEX(数据图!$P:$P,MATCH(R27,数据图!$A:$A,0))</f>
        <v/>
      </c>
      <c r="S28" s="31">
        <f>INDEX(数据图!$P:$P,MATCH(S27,数据图!$A:$A,0))</f>
        <v/>
      </c>
      <c r="T28" s="31">
        <f>INDEX(数据图!$P:$P,MATCH(T27,数据图!$A:$A,0))</f>
        <v/>
      </c>
      <c r="U28" s="31">
        <f>INDEX(数据图!$P:$P,MATCH(U27,数据图!$A:$A,0))</f>
        <v/>
      </c>
      <c r="V28" s="31">
        <f>INDEX(数据图!$P:$P,MATCH(V27,数据图!$A:$A,0))</f>
        <v/>
      </c>
      <c r="W28" s="31">
        <f>INDEX(数据图!$P:$P,MATCH(W27,数据图!$A:$A,0))</f>
        <v/>
      </c>
      <c r="X28" s="31">
        <f>INDEX(数据图!$P:$P,MATCH(X27,数据图!$A:$A,0))</f>
        <v/>
      </c>
      <c r="Y28" s="91" t="n"/>
    </row>
    <row r="29" ht="25" customFormat="1" customHeight="1" s="21">
      <c r="A29" s="34">
        <f>SUMPRODUCT(N(数据图!$T$10:$T$21&gt;=数据图!$AG$14))/COUNTA(数据图!$A$10:$A$21)</f>
        <v/>
      </c>
      <c r="B29" s="7" t="inlineStr">
        <is>
          <t>排名</t>
        </is>
      </c>
      <c r="C29" s="31">
        <f>INDEX(数据图!$Q:$Q,MATCH(C27,数据图!$A:$A,0))</f>
        <v/>
      </c>
      <c r="D29" s="31">
        <f>INDEX(数据图!$Q:$Q,MATCH(D27,数据图!$A:$A,0))</f>
        <v/>
      </c>
      <c r="E29" s="31">
        <f>INDEX(数据图!$Q:$Q,MATCH(E27,数据图!$A:$A,0))</f>
        <v/>
      </c>
      <c r="F29" s="31">
        <f>INDEX(数据图!$Q:$Q,MATCH(F27,数据图!$A:$A,0))</f>
        <v/>
      </c>
      <c r="G29" s="31">
        <f>INDEX(数据图!$Q:$Q,MATCH(G27,数据图!$A:$A,0))</f>
        <v/>
      </c>
      <c r="H29" s="31">
        <f>INDEX(数据图!$Q:$Q,MATCH(H27,数据图!$A:$A,0))</f>
        <v/>
      </c>
      <c r="I29" s="31">
        <f>INDEX(数据图!$Q:$Q,MATCH(I27,数据图!$A:$A,0))</f>
        <v/>
      </c>
      <c r="J29" s="31">
        <f>INDEX(数据图!$Q:$Q,MATCH(J27,数据图!$A:$A,0))</f>
        <v/>
      </c>
      <c r="K29" s="31">
        <f>INDEX(数据图!$Q:$Q,MATCH(K27,数据图!$A:$A,0))</f>
        <v/>
      </c>
      <c r="L29" s="31">
        <f>INDEX(数据图!$Q:$Q,MATCH(L27,数据图!$A:$A,0))</f>
        <v/>
      </c>
      <c r="M29" s="31">
        <f>INDEX(数据图!$Q:$Q,MATCH(M27,数据图!$A:$A,0))</f>
        <v/>
      </c>
      <c r="N29" s="31">
        <f>INDEX(数据图!$Q:$Q,MATCH(N27,数据图!$A:$A,0))</f>
        <v/>
      </c>
      <c r="O29" s="31">
        <f>INDEX(数据图!$Q:$Q,MATCH(O27,数据图!$A:$A,0))</f>
        <v/>
      </c>
      <c r="P29" s="31">
        <f>INDEX(数据图!$Q:$Q,MATCH(P27,数据图!$A:$A,0))</f>
        <v/>
      </c>
      <c r="Q29" s="31">
        <f>INDEX(数据图!$Q:$Q,MATCH(Q27,数据图!$A:$A,0))</f>
        <v/>
      </c>
      <c r="R29" s="31">
        <f>INDEX(数据图!$Q:$Q,MATCH(R27,数据图!$A:$A,0))</f>
        <v/>
      </c>
      <c r="S29" s="31">
        <f>INDEX(数据图!$Q:$Q,MATCH(S27,数据图!$A:$A,0))</f>
        <v/>
      </c>
      <c r="T29" s="31">
        <f>INDEX(数据图!$Q:$Q,MATCH(T27,数据图!$A:$A,0))</f>
        <v/>
      </c>
      <c r="U29" s="31">
        <f>INDEX(数据图!$Q:$Q,MATCH(U27,数据图!$A:$A,0))</f>
        <v/>
      </c>
      <c r="V29" s="31">
        <f>INDEX(数据图!$Q:$Q,MATCH(V27,数据图!$A:$A,0))</f>
        <v/>
      </c>
      <c r="W29" s="31">
        <f>INDEX(数据图!$Q:$Q,MATCH(W27,数据图!$A:$A,0))</f>
        <v/>
      </c>
      <c r="X29" s="31">
        <f>INDEX(数据图!$Q:$Q,MATCH(X27,数据图!$A:$A,0))</f>
        <v/>
      </c>
      <c r="Y29" s="91" t="n"/>
    </row>
    <row r="30" ht="25" customFormat="1" customHeight="1" s="21">
      <c r="A30" s="166" t="n"/>
      <c r="B30" s="7" t="inlineStr">
        <is>
          <t>等级</t>
        </is>
      </c>
      <c r="C30" s="31">
        <f>INDEX(数据图!$R:$R,MATCH(C27,数据图!$A:$A,0))</f>
        <v/>
      </c>
      <c r="D30" s="31">
        <f>INDEX(数据图!$R:$R,MATCH(D27,数据图!$A:$A,0))</f>
        <v/>
      </c>
      <c r="E30" s="31">
        <f>INDEX(数据图!$R:$R,MATCH(E27,数据图!$A:$A,0))</f>
        <v/>
      </c>
      <c r="F30" s="31">
        <f>INDEX(数据图!$R:$R,MATCH(F27,数据图!$A:$A,0))</f>
        <v/>
      </c>
      <c r="G30" s="31">
        <f>INDEX(数据图!$R:$R,MATCH(G27,数据图!$A:$A,0))</f>
        <v/>
      </c>
      <c r="H30" s="31">
        <f>INDEX(数据图!$R:$R,MATCH(H27,数据图!$A:$A,0))</f>
        <v/>
      </c>
      <c r="I30" s="31">
        <f>INDEX(数据图!$R:$R,MATCH(I27,数据图!$A:$A,0))</f>
        <v/>
      </c>
      <c r="J30" s="31">
        <f>INDEX(数据图!$R:$R,MATCH(J27,数据图!$A:$A,0))</f>
        <v/>
      </c>
      <c r="K30" s="31">
        <f>INDEX(数据图!$R:$R,MATCH(K27,数据图!$A:$A,0))</f>
        <v/>
      </c>
      <c r="L30" s="31">
        <f>INDEX(数据图!$R:$R,MATCH(L27,数据图!$A:$A,0))</f>
        <v/>
      </c>
      <c r="M30" s="31">
        <f>INDEX(数据图!$R:$R,MATCH(M27,数据图!$A:$A,0))</f>
        <v/>
      </c>
      <c r="N30" s="31">
        <f>INDEX(数据图!$R:$R,MATCH(N27,数据图!$A:$A,0))</f>
        <v/>
      </c>
      <c r="O30" s="31">
        <f>INDEX(数据图!$R:$R,MATCH(O27,数据图!$A:$A,0))</f>
        <v/>
      </c>
      <c r="P30" s="31">
        <f>INDEX(数据图!$R:$R,MATCH(P27,数据图!$A:$A,0))</f>
        <v/>
      </c>
      <c r="Q30" s="31">
        <f>INDEX(数据图!$R:$R,MATCH(Q27,数据图!$A:$A,0))</f>
        <v/>
      </c>
      <c r="R30" s="31">
        <f>INDEX(数据图!$R:$R,MATCH(R27,数据图!$A:$A,0))</f>
        <v/>
      </c>
      <c r="S30" s="31">
        <f>INDEX(数据图!$R:$R,MATCH(S27,数据图!$A:$A,0))</f>
        <v/>
      </c>
      <c r="T30" s="31">
        <f>INDEX(数据图!$R:$R,MATCH(T27,数据图!$A:$A,0))</f>
        <v/>
      </c>
      <c r="U30" s="31">
        <f>INDEX(数据图!$R:$R,MATCH(U27,数据图!$A:$A,0))</f>
        <v/>
      </c>
      <c r="V30" s="31">
        <f>INDEX(数据图!$R:$R,MATCH(V27,数据图!$A:$A,0))</f>
        <v/>
      </c>
      <c r="W30" s="31">
        <f>INDEX(数据图!$R:$R,MATCH(W27,数据图!$A:$A,0))</f>
        <v/>
      </c>
      <c r="X30" s="31">
        <f>INDEX(数据图!$R:$R,MATCH(X27,数据图!$A:$A,0))</f>
        <v/>
      </c>
      <c r="Y30" s="91" t="n"/>
    </row>
    <row r="31" ht="12" customFormat="1" customHeight="1" s="21">
      <c r="A31" s="91" t="n"/>
      <c r="B31" s="91" t="n"/>
      <c r="C31" s="91" t="n"/>
      <c r="D31" s="91" t="n"/>
      <c r="E31" s="91" t="n"/>
      <c r="F31" s="91" t="n"/>
      <c r="G31" s="91" t="n"/>
      <c r="H31" s="91" t="n"/>
      <c r="I31" s="91" t="n"/>
      <c r="J31" s="91" t="n"/>
      <c r="K31" s="91" t="n"/>
      <c r="L31" s="91" t="n"/>
      <c r="M31" s="91" t="n"/>
      <c r="N31" s="91" t="n"/>
      <c r="O31" s="91" t="n"/>
      <c r="P31" s="91" t="n"/>
      <c r="Q31" s="91" t="n"/>
      <c r="R31" s="91" t="n"/>
      <c r="S31" s="91" t="n"/>
      <c r="T31" s="91" t="n"/>
      <c r="U31" s="91" t="n"/>
      <c r="V31" s="91" t="n"/>
      <c r="W31" s="91" t="n"/>
      <c r="X31" s="91" t="n"/>
      <c r="Y31" s="91" t="n"/>
    </row>
    <row r="32" ht="24" customFormat="1" customHeight="1" s="21">
      <c r="A32" s="5" t="inlineStr">
        <is>
          <t>成绩良好名单</t>
        </is>
      </c>
      <c r="B32" s="165" t="n"/>
      <c r="C32" s="27">
        <f t="array" ref="C32">INDEX(数据图!$A:$A,SMALL(IF((数据图!$T$10:$T$21&gt;=数据图!$AG$13)*(数据图!$T$10:$T$21&lt;=数据图!$AI$13),ROW(数据图!$10:$21),65536),COLUMN(A1)))&amp;""</f>
        <v/>
      </c>
      <c r="D32" s="27">
        <f t="array" ref="D32">INDEX(数据图!$A:$A,SMALL(IF((数据图!$T$10:$T$21&gt;=数据图!$AG$13)*(数据图!$T$10:$T$21&lt;=数据图!$AI$13),ROW(数据图!$10:$21),65536),COLUMN(B1)))&amp;""</f>
        <v/>
      </c>
      <c r="E32" s="27">
        <f t="array" ref="E32">INDEX(数据图!$A:$A,SMALL(IF((数据图!$T$10:$T$21&gt;=数据图!$AG$13)*(数据图!$T$10:$T$21&lt;=数据图!$AI$13),ROW(数据图!$10:$21),65536),COLUMN(C1)))&amp;""</f>
        <v/>
      </c>
      <c r="F32" s="27">
        <f t="array" ref="F32">INDEX(数据图!$A:$A,SMALL(IF((数据图!$T$10:$T$21&gt;=数据图!$AG$13)*(数据图!$T$10:$T$21&lt;=数据图!$AI$13),ROW(数据图!$10:$21),65536),COLUMN(D1)))&amp;""</f>
        <v/>
      </c>
      <c r="G32" s="27">
        <f t="array" ref="G32">INDEX(数据图!$A:$A,SMALL(IF((数据图!$T$10:$T$21&gt;=数据图!$AG$13)*(数据图!$T$10:$T$21&lt;=数据图!$AI$13),ROW(数据图!$10:$21),65536),COLUMN(E1)))&amp;""</f>
        <v/>
      </c>
      <c r="H32" s="27">
        <f t="array" ref="H32">INDEX(数据图!$A:$A,SMALL(IF((数据图!$T$10:$T$21&gt;=数据图!$AG$13)*(数据图!$T$10:$T$21&lt;=数据图!$AI$13),ROW(数据图!$10:$21),65536),COLUMN(F1)))&amp;""</f>
        <v/>
      </c>
      <c r="I32" s="27">
        <f t="array" ref="I32">INDEX(数据图!$A:$A,SMALL(IF((数据图!$T$10:$T$21&gt;=数据图!$AG$13)*(数据图!$T$10:$T$21&lt;=数据图!$AI$13),ROW(数据图!$10:$21),65536),COLUMN(G1)))&amp;""</f>
        <v/>
      </c>
      <c r="J32" s="27">
        <f t="array" ref="J32">INDEX(数据图!$A:$A,SMALL(IF((数据图!$T$10:$T$21&gt;=数据图!$AG$13)*(数据图!$T$10:$T$21&lt;=数据图!$AI$13),ROW(数据图!$10:$21),65536),COLUMN(H1)))&amp;""</f>
        <v/>
      </c>
      <c r="K32" s="27">
        <f t="array" ref="K32">INDEX(数据图!$A:$A,SMALL(IF((数据图!$T$10:$T$21&gt;=数据图!$AG$13)*(数据图!$T$10:$T$21&lt;=数据图!$AI$13),ROW(数据图!$10:$21),65536),COLUMN(I1)))&amp;""</f>
        <v/>
      </c>
      <c r="L32" s="27">
        <f t="array" ref="L32">INDEX(数据图!$A:$A,SMALL(IF((数据图!$T$10:$T$21&gt;=数据图!$AG$13)*(数据图!$T$10:$T$21&lt;=数据图!$AI$13),ROW(数据图!$10:$21),65536),COLUMN(J1)))&amp;""</f>
        <v/>
      </c>
      <c r="M32" s="27">
        <f t="array" ref="M32">INDEX(数据图!$A:$A,SMALL(IF((数据图!$T$10:$T$21&gt;=数据图!$AG$13)*(数据图!$T$10:$T$21&lt;=数据图!$AI$13),ROW(数据图!$10:$21),65536),COLUMN(K1)))&amp;""</f>
        <v/>
      </c>
      <c r="N32" s="27">
        <f t="array" ref="N32">INDEX(数据图!$A:$A,SMALL(IF((数据图!$T$10:$T$21&gt;=数据图!$AG$13)*(数据图!$T$10:$T$21&lt;=数据图!$AI$13),ROW(数据图!$10:$21),65536),COLUMN(L1)))&amp;""</f>
        <v/>
      </c>
      <c r="O32" s="27">
        <f t="array" ref="O32">INDEX(数据图!$A:$A,SMALL(IF((数据图!$T$10:$T$21&gt;=数据图!$AG$13)*(数据图!$T$10:$T$21&lt;=数据图!$AI$13),ROW(数据图!$10:$21),65536),COLUMN(M1)))&amp;""</f>
        <v/>
      </c>
      <c r="P32" s="27">
        <f t="array" ref="P32">INDEX(数据图!$A:$A,SMALL(IF((数据图!$T$10:$T$21&gt;=数据图!$AG$13)*(数据图!$T$10:$T$21&lt;=数据图!$AI$13),ROW(数据图!$10:$21),65536),COLUMN(N1)))&amp;""</f>
        <v/>
      </c>
      <c r="Q32" s="27">
        <f t="array" ref="Q32">INDEX(数据图!$A:$A,SMALL(IF((数据图!$T$10:$T$21&gt;=数据图!$AG$13)*(数据图!$T$10:$T$21&lt;=数据图!$AI$13),ROW(数据图!$10:$21),65536),COLUMN(O1)))&amp;""</f>
        <v/>
      </c>
      <c r="R32" s="27">
        <f t="array" ref="R32">INDEX(数据图!$A:$A,SMALL(IF((数据图!$T$10:$T$21&gt;=数据图!$AG$13)*(数据图!$T$10:$T$21&lt;=数据图!$AI$13),ROW(数据图!$10:$21),65536),COLUMN(P1)))&amp;""</f>
        <v/>
      </c>
      <c r="S32" s="27">
        <f t="array" ref="S32">INDEX(数据图!$A:$A,SMALL(IF((数据图!$T$10:$T$21&gt;=数据图!$AG$13)*(数据图!$T$10:$T$21&lt;=数据图!$AI$13),ROW(数据图!$10:$21),65536),COLUMN(Q1)))&amp;""</f>
        <v/>
      </c>
      <c r="T32" s="27">
        <f t="array" ref="T32">INDEX(数据图!$A:$A,SMALL(IF((数据图!$T$10:$T$21&gt;=数据图!$AG$13)*(数据图!$T$10:$T$21&lt;=数据图!$AI$13),ROW(数据图!$10:$21),65536),COLUMN(R1)))&amp;""</f>
        <v/>
      </c>
      <c r="U32" s="27">
        <f t="array" ref="U32">INDEX(数据图!$A:$A,SMALL(IF((数据图!$T$10:$T$21&gt;=数据图!$AG$13)*(数据图!$T$10:$T$21&lt;=数据图!$AI$13),ROW(数据图!$10:$21),65536),COLUMN(S1)))&amp;""</f>
        <v/>
      </c>
      <c r="V32" s="27">
        <f t="array" ref="V32">INDEX(数据图!$A:$A,SMALL(IF((数据图!$T$10:$T$21&gt;=数据图!$AG$13)*(数据图!$T$10:$T$21&lt;=数据图!$AI$13),ROW(数据图!$10:$21),65536),COLUMN(T1)))&amp;""</f>
        <v/>
      </c>
      <c r="W32" s="27">
        <f t="array" ref="W32">INDEX(数据图!$A:$A,SMALL(IF((数据图!$T$10:$T$21&gt;=数据图!$AG$13)*(数据图!$T$10:$T$21&lt;=数据图!$AI$13),ROW(数据图!$10:$21),65536),COLUMN(U1)))&amp;""</f>
        <v/>
      </c>
      <c r="X32" s="27">
        <f t="array" ref="X32">INDEX(数据图!$A:$A,SMALL(IF((数据图!$T$10:$T$21&gt;=数据图!$AG$13)*(数据图!$T$10:$T$21&lt;=数据图!$AI$13),ROW(数据图!$10:$21),65536),COLUMN(V1)))&amp;""</f>
        <v/>
      </c>
      <c r="Y32" s="91" t="n"/>
    </row>
    <row r="33" ht="24" customFormat="1" customHeight="1" s="21">
      <c r="A33" s="28">
        <f>SUMPRODUCT((数据图!$T$10:$T$21&gt;=数据图!$AG$13)*(数据图!$T$10:$T$21&lt;=数据图!$AI$13))</f>
        <v/>
      </c>
      <c r="B33" s="7" t="inlineStr">
        <is>
          <t>评分值合计</t>
        </is>
      </c>
      <c r="C33" s="31">
        <f>INDEX(数据图!$P:$P,MATCH(C32,数据图!$A:$A,0))</f>
        <v/>
      </c>
      <c r="D33" s="31">
        <f>INDEX(数据图!$P:$P,MATCH(D32,数据图!$A:$A,0))</f>
        <v/>
      </c>
      <c r="E33" s="31">
        <f>INDEX(数据图!$P:$P,MATCH(E32,数据图!$A:$A,0))</f>
        <v/>
      </c>
      <c r="F33" s="31">
        <f>INDEX(数据图!$P:$P,MATCH(F32,数据图!$A:$A,0))</f>
        <v/>
      </c>
      <c r="G33" s="31">
        <f>INDEX(数据图!$P:$P,MATCH(G32,数据图!$A:$A,0))</f>
        <v/>
      </c>
      <c r="H33" s="31">
        <f>INDEX(数据图!$P:$P,MATCH(H32,数据图!$A:$A,0))</f>
        <v/>
      </c>
      <c r="I33" s="31">
        <f>INDEX(数据图!$P:$P,MATCH(I32,数据图!$A:$A,0))</f>
        <v/>
      </c>
      <c r="J33" s="31">
        <f>INDEX(数据图!$P:$P,MATCH(J32,数据图!$A:$A,0))</f>
        <v/>
      </c>
      <c r="K33" s="31">
        <f>INDEX(数据图!$P:$P,MATCH(K32,数据图!$A:$A,0))</f>
        <v/>
      </c>
      <c r="L33" s="31">
        <f>INDEX(数据图!$P:$P,MATCH(L32,数据图!$A:$A,0))</f>
        <v/>
      </c>
      <c r="M33" s="31">
        <f>INDEX(数据图!$P:$P,MATCH(M32,数据图!$A:$A,0))</f>
        <v/>
      </c>
      <c r="N33" s="31">
        <f>INDEX(数据图!$P:$P,MATCH(N32,数据图!$A:$A,0))</f>
        <v/>
      </c>
      <c r="O33" s="31">
        <f>INDEX(数据图!$P:$P,MATCH(O32,数据图!$A:$A,0))</f>
        <v/>
      </c>
      <c r="P33" s="31">
        <f>INDEX(数据图!$P:$P,MATCH(P32,数据图!$A:$A,0))</f>
        <v/>
      </c>
      <c r="Q33" s="31">
        <f>INDEX(数据图!$P:$P,MATCH(Q32,数据图!$A:$A,0))</f>
        <v/>
      </c>
      <c r="R33" s="31">
        <f>INDEX(数据图!$P:$P,MATCH(R32,数据图!$A:$A,0))</f>
        <v/>
      </c>
      <c r="S33" s="31">
        <f>INDEX(数据图!$P:$P,MATCH(S32,数据图!$A:$A,0))</f>
        <v/>
      </c>
      <c r="T33" s="31">
        <f>INDEX(数据图!$P:$P,MATCH(T32,数据图!$A:$A,0))</f>
        <v/>
      </c>
      <c r="U33" s="31">
        <f>INDEX(数据图!$P:$P,MATCH(U32,数据图!$A:$A,0))</f>
        <v/>
      </c>
      <c r="V33" s="31">
        <f>INDEX(数据图!$P:$P,MATCH(V32,数据图!$A:$A,0))</f>
        <v/>
      </c>
      <c r="W33" s="31">
        <f>INDEX(数据图!$P:$P,MATCH(W32,数据图!$A:$A,0))</f>
        <v/>
      </c>
      <c r="X33" s="31">
        <f>INDEX(数据图!$P:$P,MATCH(X32,数据图!$A:$A,0))</f>
        <v/>
      </c>
      <c r="Y33" s="91" t="n"/>
    </row>
    <row r="34" ht="24" customFormat="1" customHeight="1" s="21">
      <c r="A34" s="35">
        <f>SUMPRODUCT((数据图!$T$10:$T$21&gt;=数据图!$AG$13)*(数据图!$T$10:$T$21&lt;=数据图!$AI$13))/COUNTA(数据图!$A$10:$A$21)</f>
        <v/>
      </c>
      <c r="B34" s="7" t="inlineStr">
        <is>
          <t>排名</t>
        </is>
      </c>
      <c r="C34" s="31">
        <f>INDEX(数据图!$Q:$Q,MATCH(C32,数据图!$A:$A,0))</f>
        <v/>
      </c>
      <c r="D34" s="31">
        <f>INDEX(数据图!$Q:$Q,MATCH(D32,数据图!$A:$A,0))</f>
        <v/>
      </c>
      <c r="E34" s="31">
        <f>INDEX(数据图!$Q:$Q,MATCH(E32,数据图!$A:$A,0))</f>
        <v/>
      </c>
      <c r="F34" s="31">
        <f>INDEX(数据图!$Q:$Q,MATCH(F32,数据图!$A:$A,0))</f>
        <v/>
      </c>
      <c r="G34" s="31">
        <f>INDEX(数据图!$Q:$Q,MATCH(G32,数据图!$A:$A,0))</f>
        <v/>
      </c>
      <c r="H34" s="31">
        <f>INDEX(数据图!$Q:$Q,MATCH(H32,数据图!$A:$A,0))</f>
        <v/>
      </c>
      <c r="I34" s="31">
        <f>INDEX(数据图!$Q:$Q,MATCH(I32,数据图!$A:$A,0))</f>
        <v/>
      </c>
      <c r="J34" s="31">
        <f>INDEX(数据图!$Q:$Q,MATCH(J32,数据图!$A:$A,0))</f>
        <v/>
      </c>
      <c r="K34" s="31">
        <f>INDEX(数据图!$Q:$Q,MATCH(K32,数据图!$A:$A,0))</f>
        <v/>
      </c>
      <c r="L34" s="31">
        <f>INDEX(数据图!$Q:$Q,MATCH(L32,数据图!$A:$A,0))</f>
        <v/>
      </c>
      <c r="M34" s="31">
        <f>INDEX(数据图!$Q:$Q,MATCH(M32,数据图!$A:$A,0))</f>
        <v/>
      </c>
      <c r="N34" s="31">
        <f>INDEX(数据图!$Q:$Q,MATCH(N32,数据图!$A:$A,0))</f>
        <v/>
      </c>
      <c r="O34" s="31">
        <f>INDEX(数据图!$Q:$Q,MATCH(O32,数据图!$A:$A,0))</f>
        <v/>
      </c>
      <c r="P34" s="31">
        <f>INDEX(数据图!$Q:$Q,MATCH(P32,数据图!$A:$A,0))</f>
        <v/>
      </c>
      <c r="Q34" s="31">
        <f>INDEX(数据图!$Q:$Q,MATCH(Q32,数据图!$A:$A,0))</f>
        <v/>
      </c>
      <c r="R34" s="31">
        <f>INDEX(数据图!$Q:$Q,MATCH(R32,数据图!$A:$A,0))</f>
        <v/>
      </c>
      <c r="S34" s="31">
        <f>INDEX(数据图!$Q:$Q,MATCH(S32,数据图!$A:$A,0))</f>
        <v/>
      </c>
      <c r="T34" s="31">
        <f>INDEX(数据图!$Q:$Q,MATCH(T32,数据图!$A:$A,0))</f>
        <v/>
      </c>
      <c r="U34" s="31">
        <f>INDEX(数据图!$Q:$Q,MATCH(U32,数据图!$A:$A,0))</f>
        <v/>
      </c>
      <c r="V34" s="31">
        <f>INDEX(数据图!$Q:$Q,MATCH(V32,数据图!$A:$A,0))</f>
        <v/>
      </c>
      <c r="W34" s="31">
        <f>INDEX(数据图!$Q:$Q,MATCH(W32,数据图!$A:$A,0))</f>
        <v/>
      </c>
      <c r="X34" s="31">
        <f>INDEX(数据图!$Q:$Q,MATCH(X32,数据图!$A:$A,0))</f>
        <v/>
      </c>
      <c r="Y34" s="91" t="n"/>
    </row>
    <row r="35" ht="24" customFormat="1" customHeight="1" s="21">
      <c r="A35" s="166" t="n"/>
      <c r="B35" s="7" t="inlineStr">
        <is>
          <t>等级</t>
        </is>
      </c>
      <c r="C35" s="31">
        <f>INDEX(数据图!$R:$R,MATCH(C32,数据图!$A:$A,0))</f>
        <v/>
      </c>
      <c r="D35" s="31">
        <f>INDEX(数据图!$R:$R,MATCH(D32,数据图!$A:$A,0))</f>
        <v/>
      </c>
      <c r="E35" s="31">
        <f>INDEX(数据图!$R:$R,MATCH(E32,数据图!$A:$A,0))</f>
        <v/>
      </c>
      <c r="F35" s="31">
        <f>INDEX(数据图!$R:$R,MATCH(F32,数据图!$A:$A,0))</f>
        <v/>
      </c>
      <c r="G35" s="31">
        <f>INDEX(数据图!$R:$R,MATCH(G32,数据图!$A:$A,0))</f>
        <v/>
      </c>
      <c r="H35" s="31">
        <f>INDEX(数据图!$R:$R,MATCH(H32,数据图!$A:$A,0))</f>
        <v/>
      </c>
      <c r="I35" s="31">
        <f>INDEX(数据图!$R:$R,MATCH(I32,数据图!$A:$A,0))</f>
        <v/>
      </c>
      <c r="J35" s="31">
        <f>INDEX(数据图!$R:$R,MATCH(J32,数据图!$A:$A,0))</f>
        <v/>
      </c>
      <c r="K35" s="31">
        <f>INDEX(数据图!$R:$R,MATCH(K32,数据图!$A:$A,0))</f>
        <v/>
      </c>
      <c r="L35" s="31">
        <f>INDEX(数据图!$R:$R,MATCH(L32,数据图!$A:$A,0))</f>
        <v/>
      </c>
      <c r="M35" s="31">
        <f>INDEX(数据图!$R:$R,MATCH(M32,数据图!$A:$A,0))</f>
        <v/>
      </c>
      <c r="N35" s="31">
        <f>INDEX(数据图!$R:$R,MATCH(N32,数据图!$A:$A,0))</f>
        <v/>
      </c>
      <c r="O35" s="31">
        <f>INDEX(数据图!$R:$R,MATCH(O32,数据图!$A:$A,0))</f>
        <v/>
      </c>
      <c r="P35" s="31">
        <f>INDEX(数据图!$R:$R,MATCH(P32,数据图!$A:$A,0))</f>
        <v/>
      </c>
      <c r="Q35" s="31">
        <f>INDEX(数据图!$R:$R,MATCH(Q32,数据图!$A:$A,0))</f>
        <v/>
      </c>
      <c r="R35" s="31">
        <f>INDEX(数据图!$R:$R,MATCH(R32,数据图!$A:$A,0))</f>
        <v/>
      </c>
      <c r="S35" s="31">
        <f>INDEX(数据图!$R:$R,MATCH(S32,数据图!$A:$A,0))</f>
        <v/>
      </c>
      <c r="T35" s="31">
        <f>INDEX(数据图!$R:$R,MATCH(T32,数据图!$A:$A,0))</f>
        <v/>
      </c>
      <c r="U35" s="31">
        <f>INDEX(数据图!$R:$R,MATCH(U32,数据图!$A:$A,0))</f>
        <v/>
      </c>
      <c r="V35" s="31">
        <f>INDEX(数据图!$R:$R,MATCH(V32,数据图!$A:$A,0))</f>
        <v/>
      </c>
      <c r="W35" s="31">
        <f>INDEX(数据图!$R:$R,MATCH(W32,数据图!$A:$A,0))</f>
        <v/>
      </c>
      <c r="X35" s="31">
        <f>INDEX(数据图!$R:$R,MATCH(X32,数据图!$A:$A,0))</f>
        <v/>
      </c>
      <c r="Y35" s="91" t="n"/>
    </row>
    <row r="36" ht="10" customFormat="1" customHeight="1" s="21">
      <c r="A36" s="91" t="n"/>
      <c r="B36" s="91" t="n"/>
      <c r="C36" s="91" t="n"/>
      <c r="D36" s="91" t="n"/>
      <c r="E36" s="91" t="n"/>
      <c r="F36" s="91" t="n"/>
      <c r="G36" s="91" t="n"/>
      <c r="H36" s="91" t="n"/>
      <c r="I36" s="91" t="n"/>
      <c r="J36" s="91" t="n"/>
      <c r="K36" s="91" t="n"/>
      <c r="L36" s="91" t="n"/>
      <c r="M36" s="91" t="n"/>
      <c r="N36" s="91" t="n"/>
      <c r="O36" s="91" t="n"/>
      <c r="P36" s="91" t="n"/>
      <c r="Q36" s="91" t="n"/>
      <c r="R36" s="91" t="n"/>
      <c r="S36" s="91" t="n"/>
      <c r="T36" s="91" t="n"/>
      <c r="U36" s="91" t="n"/>
      <c r="V36" s="91" t="n"/>
      <c r="W36" s="91" t="n"/>
      <c r="X36" s="91" t="n"/>
      <c r="Y36" s="91" t="n"/>
    </row>
    <row r="37" ht="24" customFormat="1" customHeight="1" s="21">
      <c r="A37" s="11" t="inlineStr">
        <is>
          <t>成绩合格名单（不含优、良）</t>
        </is>
      </c>
      <c r="B37" s="165" t="n"/>
      <c r="C37" s="27">
        <f t="array" ref="C37">INDEX(数据图!$A:$A,SMALL(IF((数据图!$T$10:$T$21&gt;=数据图!$AG$12)*(数据图!$T$10:$T$21&lt;=数据图!$AI$12),ROW(数据图!$10:$21),65536),COLUMN(A1)))&amp;""</f>
        <v/>
      </c>
      <c r="D37" s="27">
        <f t="array" ref="D37">INDEX(数据图!$A:$A,SMALL(IF((数据图!$T$10:$T$21&gt;=数据图!$AG$12)*(数据图!$T$10:$T$21&lt;=数据图!$AI$12),ROW(数据图!$10:$21),65536),COLUMN(B1)))&amp;""</f>
        <v/>
      </c>
      <c r="E37" s="27">
        <f t="array" ref="E37">INDEX(数据图!$A:$A,SMALL(IF((数据图!$T$10:$T$21&gt;=数据图!$AG$12)*(数据图!$T$10:$T$21&lt;=数据图!$AI$12),ROW(数据图!$10:$21),65536),COLUMN(C1)))&amp;""</f>
        <v/>
      </c>
      <c r="F37" s="27">
        <f t="array" ref="F37">INDEX(数据图!$A:$A,SMALL(IF((数据图!$T$10:$T$21&gt;=数据图!$AG$12)*(数据图!$T$10:$T$21&lt;=数据图!$AI$12),ROW(数据图!$10:$21),65536),COLUMN(D1)))&amp;""</f>
        <v/>
      </c>
      <c r="G37" s="27">
        <f t="array" ref="G37">INDEX(数据图!$A:$A,SMALL(IF((数据图!$T$10:$T$21&gt;=数据图!$AG$12)*(数据图!$T$10:$T$21&lt;=数据图!$AI$12),ROW(数据图!$10:$21),65536),COLUMN(E1)))&amp;""</f>
        <v/>
      </c>
      <c r="H37" s="27">
        <f t="array" ref="H37">INDEX(数据图!$A:$A,SMALL(IF((数据图!$T$10:$T$21&gt;=数据图!$AG$12)*(数据图!$T$10:$T$21&lt;=数据图!$AI$12),ROW(数据图!$10:$21),65536),COLUMN(F1)))&amp;""</f>
        <v/>
      </c>
      <c r="I37" s="27">
        <f t="array" ref="I37">INDEX(数据图!$A:$A,SMALL(IF((数据图!$T$10:$T$21&gt;=数据图!$AG$12)*(数据图!$T$10:$T$21&lt;=数据图!$AI$12),ROW(数据图!$10:$21),65536),COLUMN(G1)))&amp;""</f>
        <v/>
      </c>
      <c r="J37" s="27">
        <f t="array" ref="J37">INDEX(数据图!$A:$A,SMALL(IF((数据图!$T$10:$T$21&gt;=数据图!$AG$12)*(数据图!$T$10:$T$21&lt;=数据图!$AI$12),ROW(数据图!$10:$21),65536),COLUMN(H1)))&amp;""</f>
        <v/>
      </c>
      <c r="K37" s="27">
        <f t="array" ref="K37">INDEX(数据图!$A:$A,SMALL(IF((数据图!$T$10:$T$21&gt;=数据图!$AG$12)*(数据图!$T$10:$T$21&lt;=数据图!$AI$12),ROW(数据图!$10:$21),65536),COLUMN(I1)))&amp;""</f>
        <v/>
      </c>
      <c r="L37" s="27">
        <f t="array" ref="L37">INDEX(数据图!$A:$A,SMALL(IF((数据图!$T$10:$T$21&gt;=数据图!$AG$12)*(数据图!$T$10:$T$21&lt;=数据图!$AI$12),ROW(数据图!$10:$21),65536),COLUMN(J1)))&amp;""</f>
        <v/>
      </c>
      <c r="M37" s="27">
        <f t="array" ref="M37">INDEX(数据图!$A:$A,SMALL(IF((数据图!$T$10:$T$21&gt;=数据图!$AG$12)*(数据图!$T$10:$T$21&lt;=数据图!$AI$12),ROW(数据图!$10:$21),65536),COLUMN(K1)))&amp;""</f>
        <v/>
      </c>
      <c r="N37" s="27">
        <f t="array" ref="N37">INDEX(数据图!$A:$A,SMALL(IF((数据图!$T$10:$T$21&gt;=数据图!$AG$12)*(数据图!$T$10:$T$21&lt;=数据图!$AI$12),ROW(数据图!$10:$21),65536),COLUMN(L1)))&amp;""</f>
        <v/>
      </c>
      <c r="O37" s="27">
        <f t="array" ref="O37">INDEX(数据图!$A:$A,SMALL(IF((数据图!$T$10:$T$21&gt;=数据图!$AG$12)*(数据图!$T$10:$T$21&lt;=数据图!$AI$12),ROW(数据图!$10:$21),65536),COLUMN(M1)))&amp;""</f>
        <v/>
      </c>
      <c r="P37" s="27">
        <f t="array" ref="P37">INDEX(数据图!$A:$A,SMALL(IF((数据图!$T$10:$T$21&gt;=数据图!$AG$12)*(数据图!$T$10:$T$21&lt;=数据图!$AI$12),ROW(数据图!$10:$21),65536),COLUMN(N1)))&amp;""</f>
        <v/>
      </c>
      <c r="Q37" s="27">
        <f t="array" ref="Q37">INDEX(数据图!$A:$A,SMALL(IF((数据图!$T$10:$T$21&gt;=数据图!$AG$12)*(数据图!$T$10:$T$21&lt;=数据图!$AI$12),ROW(数据图!$10:$21),65536),COLUMN(O1)))&amp;""</f>
        <v/>
      </c>
      <c r="R37" s="27">
        <f t="array" ref="R37">INDEX(数据图!$A:$A,SMALL(IF((数据图!$T$10:$T$21&gt;=数据图!$AG$12)*(数据图!$T$10:$T$21&lt;=数据图!$AI$12),ROW(数据图!$10:$21),65536),COLUMN(P1)))&amp;""</f>
        <v/>
      </c>
      <c r="S37" s="27">
        <f t="array" ref="S37">INDEX(数据图!$A:$A,SMALL(IF((数据图!$T$10:$T$21&gt;=数据图!$AG$12)*(数据图!$T$10:$T$21&lt;=数据图!$AI$12),ROW(数据图!$10:$21),65536),COLUMN(Q1)))&amp;""</f>
        <v/>
      </c>
      <c r="T37" s="27">
        <f t="array" ref="T37">INDEX(数据图!$A:$A,SMALL(IF((数据图!$T$10:$T$21&gt;=数据图!$AG$12)*(数据图!$T$10:$T$21&lt;=数据图!$AI$12),ROW(数据图!$10:$21),65536),COLUMN(R1)))&amp;""</f>
        <v/>
      </c>
      <c r="U37" s="27">
        <f t="array" ref="U37">INDEX(数据图!$A:$A,SMALL(IF((数据图!$T$10:$T$21&gt;=数据图!$AG$12)*(数据图!$T$10:$T$21&lt;=数据图!$AI$12),ROW(数据图!$10:$21),65536),COLUMN(S1)))&amp;""</f>
        <v/>
      </c>
      <c r="V37" s="27">
        <f t="array" ref="V37">INDEX(数据图!$A:$A,SMALL(IF((数据图!$T$10:$T$21&gt;=数据图!$AG$12)*(数据图!$T$10:$T$21&lt;=数据图!$AI$12),ROW(数据图!$10:$21),65536),COLUMN(T1)))&amp;""</f>
        <v/>
      </c>
      <c r="W37" s="27">
        <f t="array" ref="W37">INDEX(数据图!$A:$A,SMALL(IF((数据图!$T$10:$T$21&gt;=数据图!$AG$12)*(数据图!$T$10:$T$21&lt;=数据图!$AI$12),ROW(数据图!$10:$21),65536),COLUMN(U1)))&amp;""</f>
        <v/>
      </c>
      <c r="X37" s="27">
        <f t="array" ref="X37">INDEX(数据图!$A:$A,SMALL(IF((数据图!$T$10:$T$21&gt;=数据图!$AG$12)*(数据图!$T$10:$T$21&lt;=数据图!$AI$12),ROW(数据图!$10:$21),65536),COLUMN(V1)))&amp;""</f>
        <v/>
      </c>
      <c r="Y37" s="91" t="n"/>
    </row>
    <row r="38" ht="24" customFormat="1" customHeight="1" s="21">
      <c r="A38" s="28">
        <f>SUMPRODUCT((数据图!$T$10:$T$21&gt;=数据图!$AG$12)*(数据图!$T$10:$T$21&lt;=数据图!$AI$12))</f>
        <v/>
      </c>
      <c r="B38" s="7" t="inlineStr">
        <is>
          <t>评分值合计</t>
        </is>
      </c>
      <c r="C38" s="31">
        <f>INDEX(数据图!$P:$P,MATCH(C37,数据图!$A:$A,0))</f>
        <v/>
      </c>
      <c r="D38" s="31">
        <f>INDEX(数据图!$P:$P,MATCH(D37,数据图!$A:$A,0))</f>
        <v/>
      </c>
      <c r="E38" s="31">
        <f>INDEX(数据图!$P:$P,MATCH(E37,数据图!$A:$A,0))</f>
        <v/>
      </c>
      <c r="F38" s="31">
        <f>INDEX(数据图!$P:$P,MATCH(F37,数据图!$A:$A,0))</f>
        <v/>
      </c>
      <c r="G38" s="31">
        <f>INDEX(数据图!$P:$P,MATCH(G37,数据图!$A:$A,0))</f>
        <v/>
      </c>
      <c r="H38" s="31">
        <f>INDEX(数据图!$P:$P,MATCH(H37,数据图!$A:$A,0))</f>
        <v/>
      </c>
      <c r="I38" s="31">
        <f>INDEX(数据图!$P:$P,MATCH(I37,数据图!$A:$A,0))</f>
        <v/>
      </c>
      <c r="J38" s="31">
        <f>INDEX(数据图!$P:$P,MATCH(J37,数据图!$A:$A,0))</f>
        <v/>
      </c>
      <c r="K38" s="31">
        <f>INDEX(数据图!$P:$P,MATCH(K37,数据图!$A:$A,0))</f>
        <v/>
      </c>
      <c r="L38" s="31">
        <f>INDEX(数据图!$P:$P,MATCH(L37,数据图!$A:$A,0))</f>
        <v/>
      </c>
      <c r="M38" s="31">
        <f>INDEX(数据图!$P:$P,MATCH(M37,数据图!$A:$A,0))</f>
        <v/>
      </c>
      <c r="N38" s="31">
        <f>INDEX(数据图!$P:$P,MATCH(N37,数据图!$A:$A,0))</f>
        <v/>
      </c>
      <c r="O38" s="31">
        <f>INDEX(数据图!$P:$P,MATCH(O37,数据图!$A:$A,0))</f>
        <v/>
      </c>
      <c r="P38" s="31">
        <f>INDEX(数据图!$P:$P,MATCH(P37,数据图!$A:$A,0))</f>
        <v/>
      </c>
      <c r="Q38" s="31">
        <f>INDEX(数据图!$P:$P,MATCH(Q37,数据图!$A:$A,0))</f>
        <v/>
      </c>
      <c r="R38" s="31">
        <f>INDEX(数据图!$P:$P,MATCH(R37,数据图!$A:$A,0))</f>
        <v/>
      </c>
      <c r="S38" s="31">
        <f>INDEX(数据图!$P:$P,MATCH(S37,数据图!$A:$A,0))</f>
        <v/>
      </c>
      <c r="T38" s="31">
        <f>INDEX(数据图!$P:$P,MATCH(T37,数据图!$A:$A,0))</f>
        <v/>
      </c>
      <c r="U38" s="31">
        <f>INDEX(数据图!$P:$P,MATCH(U37,数据图!$A:$A,0))</f>
        <v/>
      </c>
      <c r="V38" s="31">
        <f>INDEX(数据图!$P:$P,MATCH(V37,数据图!$A:$A,0))</f>
        <v/>
      </c>
      <c r="W38" s="31">
        <f>INDEX(数据图!$P:$P,MATCH(W37,数据图!$A:$A,0))</f>
        <v/>
      </c>
      <c r="X38" s="31">
        <f>INDEX(数据图!$P:$P,MATCH(X37,数据图!$A:$A,0))</f>
        <v/>
      </c>
      <c r="Y38" s="91" t="n"/>
    </row>
    <row r="39" ht="24" customFormat="1" customHeight="1" s="21">
      <c r="A39" s="38">
        <f>SUMPRODUCT((数据图!$T$10:$T$21&gt;=数据图!$AG$12)*(数据图!$T$10:$T$21&lt;=数据图!$AI$12))/COUNTA(数据图!$A$10:$A$21)</f>
        <v/>
      </c>
      <c r="B39" s="7" t="inlineStr">
        <is>
          <t>排名</t>
        </is>
      </c>
      <c r="C39" s="31">
        <f>INDEX(数据图!$Q:$Q,MATCH(C37,数据图!$A:$A,0))</f>
        <v/>
      </c>
      <c r="D39" s="31">
        <f>INDEX(数据图!$Q:$Q,MATCH(D37,数据图!$A:$A,0))</f>
        <v/>
      </c>
      <c r="E39" s="31">
        <f>INDEX(数据图!$Q:$Q,MATCH(E37,数据图!$A:$A,0))</f>
        <v/>
      </c>
      <c r="F39" s="31">
        <f>INDEX(数据图!$Q:$Q,MATCH(F37,数据图!$A:$A,0))</f>
        <v/>
      </c>
      <c r="G39" s="31">
        <f>INDEX(数据图!$Q:$Q,MATCH(G37,数据图!$A:$A,0))</f>
        <v/>
      </c>
      <c r="H39" s="31">
        <f>INDEX(数据图!$Q:$Q,MATCH(H37,数据图!$A:$A,0))</f>
        <v/>
      </c>
      <c r="I39" s="31">
        <f>INDEX(数据图!$Q:$Q,MATCH(I37,数据图!$A:$A,0))</f>
        <v/>
      </c>
      <c r="J39" s="31">
        <f>INDEX(数据图!$Q:$Q,MATCH(J37,数据图!$A:$A,0))</f>
        <v/>
      </c>
      <c r="K39" s="31">
        <f>INDEX(数据图!$Q:$Q,MATCH(K37,数据图!$A:$A,0))</f>
        <v/>
      </c>
      <c r="L39" s="31">
        <f>INDEX(数据图!$Q:$Q,MATCH(L37,数据图!$A:$A,0))</f>
        <v/>
      </c>
      <c r="M39" s="31">
        <f>INDEX(数据图!$Q:$Q,MATCH(M37,数据图!$A:$A,0))</f>
        <v/>
      </c>
      <c r="N39" s="31">
        <f>INDEX(数据图!$Q:$Q,MATCH(N37,数据图!$A:$A,0))</f>
        <v/>
      </c>
      <c r="O39" s="31">
        <f>INDEX(数据图!$Q:$Q,MATCH(O37,数据图!$A:$A,0))</f>
        <v/>
      </c>
      <c r="P39" s="31">
        <f>INDEX(数据图!$Q:$Q,MATCH(P37,数据图!$A:$A,0))</f>
        <v/>
      </c>
      <c r="Q39" s="31">
        <f>INDEX(数据图!$Q:$Q,MATCH(Q37,数据图!$A:$A,0))</f>
        <v/>
      </c>
      <c r="R39" s="31">
        <f>INDEX(数据图!$Q:$Q,MATCH(R37,数据图!$A:$A,0))</f>
        <v/>
      </c>
      <c r="S39" s="31">
        <f>INDEX(数据图!$Q:$Q,MATCH(S37,数据图!$A:$A,0))</f>
        <v/>
      </c>
      <c r="T39" s="31">
        <f>INDEX(数据图!$Q:$Q,MATCH(T37,数据图!$A:$A,0))</f>
        <v/>
      </c>
      <c r="U39" s="31">
        <f>INDEX(数据图!$Q:$Q,MATCH(U37,数据图!$A:$A,0))</f>
        <v/>
      </c>
      <c r="V39" s="31">
        <f>INDEX(数据图!$Q:$Q,MATCH(V37,数据图!$A:$A,0))</f>
        <v/>
      </c>
      <c r="W39" s="31">
        <f>INDEX(数据图!$Q:$Q,MATCH(W37,数据图!$A:$A,0))</f>
        <v/>
      </c>
      <c r="X39" s="31">
        <f>INDEX(数据图!$Q:$Q,MATCH(X37,数据图!$A:$A,0))</f>
        <v/>
      </c>
      <c r="Y39" s="91" t="n"/>
    </row>
    <row r="40" ht="24" customFormat="1" customHeight="1" s="21">
      <c r="A40" s="166" t="n"/>
      <c r="B40" s="7" t="inlineStr">
        <is>
          <t>等级</t>
        </is>
      </c>
      <c r="C40" s="31">
        <f>INDEX(数据图!$R:$R,MATCH(C37,数据图!$A:$A,0))</f>
        <v/>
      </c>
      <c r="D40" s="31">
        <f>INDEX(数据图!$R:$R,MATCH(D37,数据图!$A:$A,0))</f>
        <v/>
      </c>
      <c r="E40" s="31">
        <f>INDEX(数据图!$R:$R,MATCH(E37,数据图!$A:$A,0))</f>
        <v/>
      </c>
      <c r="F40" s="31">
        <f>INDEX(数据图!$R:$R,MATCH(F37,数据图!$A:$A,0))</f>
        <v/>
      </c>
      <c r="G40" s="31">
        <f>INDEX(数据图!$R:$R,MATCH(G37,数据图!$A:$A,0))</f>
        <v/>
      </c>
      <c r="H40" s="31">
        <f>INDEX(数据图!$R:$R,MATCH(H37,数据图!$A:$A,0))</f>
        <v/>
      </c>
      <c r="I40" s="31">
        <f>INDEX(数据图!$R:$R,MATCH(I37,数据图!$A:$A,0))</f>
        <v/>
      </c>
      <c r="J40" s="31">
        <f>INDEX(数据图!$R:$R,MATCH(J37,数据图!$A:$A,0))</f>
        <v/>
      </c>
      <c r="K40" s="31">
        <f>INDEX(数据图!$R:$R,MATCH(K37,数据图!$A:$A,0))</f>
        <v/>
      </c>
      <c r="L40" s="31">
        <f>INDEX(数据图!$R:$R,MATCH(L37,数据图!$A:$A,0))</f>
        <v/>
      </c>
      <c r="M40" s="31">
        <f>INDEX(数据图!$R:$R,MATCH(M37,数据图!$A:$A,0))</f>
        <v/>
      </c>
      <c r="N40" s="31">
        <f>INDEX(数据图!$R:$R,MATCH(N37,数据图!$A:$A,0))</f>
        <v/>
      </c>
      <c r="O40" s="31">
        <f>INDEX(数据图!$R:$R,MATCH(O37,数据图!$A:$A,0))</f>
        <v/>
      </c>
      <c r="P40" s="31">
        <f>INDEX(数据图!$R:$R,MATCH(P37,数据图!$A:$A,0))</f>
        <v/>
      </c>
      <c r="Q40" s="31">
        <f>INDEX(数据图!$R:$R,MATCH(Q37,数据图!$A:$A,0))</f>
        <v/>
      </c>
      <c r="R40" s="31">
        <f>INDEX(数据图!$R:$R,MATCH(R37,数据图!$A:$A,0))</f>
        <v/>
      </c>
      <c r="S40" s="31">
        <f>INDEX(数据图!$R:$R,MATCH(S37,数据图!$A:$A,0))</f>
        <v/>
      </c>
      <c r="T40" s="31">
        <f>INDEX(数据图!$R:$R,MATCH(T37,数据图!$A:$A,0))</f>
        <v/>
      </c>
      <c r="U40" s="31">
        <f>INDEX(数据图!$R:$R,MATCH(U37,数据图!$A:$A,0))</f>
        <v/>
      </c>
      <c r="V40" s="31">
        <f>INDEX(数据图!$R:$R,MATCH(V37,数据图!$A:$A,0))</f>
        <v/>
      </c>
      <c r="W40" s="31">
        <f>INDEX(数据图!$R:$R,MATCH(W37,数据图!$A:$A,0))</f>
        <v/>
      </c>
      <c r="X40" s="31">
        <f>INDEX(数据图!$R:$R,MATCH(X37,数据图!$A:$A,0))</f>
        <v/>
      </c>
      <c r="Y40" s="91" t="n"/>
    </row>
    <row r="41" ht="9" customFormat="1" customHeight="1" s="21">
      <c r="A41" s="91" t="n"/>
      <c r="B41" s="91" t="n"/>
      <c r="C41" s="91" t="n"/>
      <c r="D41" s="91" t="n"/>
      <c r="E41" s="91" t="n"/>
      <c r="F41" s="91" t="n"/>
      <c r="G41" s="91" t="n"/>
      <c r="H41" s="91" t="n"/>
      <c r="I41" s="91" t="n"/>
      <c r="J41" s="91" t="n"/>
      <c r="K41" s="91" t="n"/>
      <c r="L41" s="91" t="n"/>
      <c r="M41" s="91" t="n"/>
      <c r="N41" s="91" t="n"/>
      <c r="O41" s="91" t="n"/>
      <c r="P41" s="91" t="n"/>
      <c r="Q41" s="91" t="n"/>
      <c r="R41" s="91" t="n"/>
      <c r="S41" s="91" t="n"/>
      <c r="T41" s="91" t="n"/>
      <c r="U41" s="91" t="n"/>
      <c r="V41" s="91" t="n"/>
      <c r="W41" s="91" t="n"/>
      <c r="X41" s="91" t="n"/>
      <c r="Y41" s="91" t="n"/>
    </row>
    <row r="42" ht="24" customFormat="1" customHeight="1" s="21">
      <c r="A42" s="5" t="inlineStr">
        <is>
          <t>成绩不合格名单</t>
        </is>
      </c>
      <c r="B42" s="165" t="n"/>
      <c r="C42" s="27">
        <f t="array" ref="C42">INDEX(数据图!$A:$A,SMALL(IF((数据图!$T$10:$T$21&lt;=数据图!$AI$11),ROW(数据图!$10:$21),65536),COLUMN(A1)))&amp;""</f>
        <v/>
      </c>
      <c r="D42" s="27">
        <f t="array" ref="D42">INDEX(数据图!$A:$A,SMALL(IF((数据图!$T$10:$T$21&lt;=数据图!$AI$11),ROW(数据图!$10:$21),65536),COLUMN(B1)))&amp;""</f>
        <v/>
      </c>
      <c r="E42" s="27">
        <f t="array" ref="E42">INDEX(数据图!$A:$A,SMALL(IF((数据图!$T$10:$T$21&lt;=数据图!$AI$11),ROW(数据图!$10:$21),65536),COLUMN(C1)))&amp;""</f>
        <v/>
      </c>
      <c r="F42" s="27">
        <f t="array" ref="F42">INDEX(数据图!$A:$A,SMALL(IF((数据图!$T$10:$T$21&lt;=数据图!$AI$11),ROW(数据图!$10:$21),65536),COLUMN(D1)))&amp;""</f>
        <v/>
      </c>
      <c r="G42" s="27">
        <f t="array" ref="G42">INDEX(数据图!$A:$A,SMALL(IF((数据图!$T$10:$T$21&lt;=数据图!$AI$11),ROW(数据图!$10:$21),65536),COLUMN(E1)))&amp;""</f>
        <v/>
      </c>
      <c r="H42" s="27">
        <f t="array" ref="H42">INDEX(数据图!$A:$A,SMALL(IF((数据图!$T$10:$T$21&lt;=数据图!$AI$11),ROW(数据图!$10:$21),65536),COLUMN(F1)))&amp;""</f>
        <v/>
      </c>
      <c r="I42" s="27">
        <f t="array" ref="I42">INDEX(数据图!$A:$A,SMALL(IF((数据图!$T$10:$T$21&lt;=数据图!$AI$11),ROW(数据图!$10:$21),65536),COLUMN(G1)))&amp;""</f>
        <v/>
      </c>
      <c r="J42" s="27">
        <f t="array" ref="J42">INDEX(数据图!$A:$A,SMALL(IF((数据图!$T$10:$T$21&lt;=数据图!$AI$11),ROW(数据图!$10:$21),65536),COLUMN(H1)))&amp;""</f>
        <v/>
      </c>
      <c r="K42" s="27">
        <f t="array" ref="K42">INDEX(数据图!$A:$A,SMALL(IF((数据图!$T$10:$T$21&lt;=数据图!$AI$11),ROW(数据图!$10:$21),65536),COLUMN(I1)))&amp;""</f>
        <v/>
      </c>
      <c r="L42" s="27">
        <f t="array" ref="L42">INDEX(数据图!$A:$A,SMALL(IF((数据图!$T$10:$T$21&lt;=数据图!$AI$11),ROW(数据图!$10:$21),65536),COLUMN(J1)))&amp;""</f>
        <v/>
      </c>
      <c r="M42" s="27">
        <f t="array" ref="M42">INDEX(数据图!$A:$A,SMALL(IF((数据图!$T$10:$T$21&lt;=数据图!$AI$11),ROW(数据图!$10:$21),65536),COLUMN(K1)))&amp;""</f>
        <v/>
      </c>
      <c r="N42" s="27">
        <f t="array" ref="N42">INDEX(数据图!$A:$A,SMALL(IF((数据图!$T$10:$T$21&lt;=数据图!$AI$11),ROW(数据图!$10:$21),65536),COLUMN(L1)))&amp;""</f>
        <v/>
      </c>
      <c r="O42" s="27">
        <f t="array" ref="O42">INDEX(数据图!$A:$A,SMALL(IF((数据图!$T$10:$T$21&lt;=数据图!$AI$11),ROW(数据图!$10:$21),65536),COLUMN(M1)))&amp;""</f>
        <v/>
      </c>
      <c r="P42" s="27">
        <f t="array" ref="P42">INDEX(数据图!$A:$A,SMALL(IF((数据图!$T$10:$T$21&lt;=数据图!$AI$11),ROW(数据图!$10:$21),65536),COLUMN(N1)))&amp;""</f>
        <v/>
      </c>
      <c r="Q42" s="27">
        <f t="array" ref="Q42">INDEX(数据图!$A:$A,SMALL(IF((数据图!$T$10:$T$21&lt;=数据图!$AI$11),ROW(数据图!$10:$21),65536),COLUMN(O1)))&amp;""</f>
        <v/>
      </c>
      <c r="R42" s="27">
        <f t="array" ref="R42">INDEX(数据图!$A:$A,SMALL(IF((数据图!$T$10:$T$21&lt;=数据图!$AI$11),ROW(数据图!$10:$21),65536),COLUMN(P1)))&amp;""</f>
        <v/>
      </c>
      <c r="S42" s="27">
        <f t="array" ref="S42">INDEX(数据图!$A:$A,SMALL(IF((数据图!$T$10:$T$21&lt;=数据图!$AI$11),ROW(数据图!$10:$21),65536),COLUMN(Q1)))&amp;""</f>
        <v/>
      </c>
      <c r="T42" s="27">
        <f t="array" ref="T42">INDEX(数据图!$A:$A,SMALL(IF((数据图!$T$10:$T$21&lt;=数据图!$AI$11),ROW(数据图!$10:$21),65536),COLUMN(R1)))&amp;""</f>
        <v/>
      </c>
      <c r="U42" s="27">
        <f t="array" ref="U42">INDEX(数据图!$A:$A,SMALL(IF((数据图!$T$10:$T$21&lt;=数据图!$AI$11),ROW(数据图!$10:$21),65536),COLUMN(S1)))&amp;""</f>
        <v/>
      </c>
      <c r="V42" s="27">
        <f t="array" ref="V42">INDEX(数据图!$A:$A,SMALL(IF((数据图!$T$10:$T$21&lt;=数据图!$AI$11),ROW(数据图!$10:$21),65536),COLUMN(T1)))&amp;""</f>
        <v/>
      </c>
      <c r="W42" s="27">
        <f t="array" ref="W42">INDEX(数据图!$A:$A,SMALL(IF((数据图!$T$10:$T$21&lt;=数据图!$AI$11),ROW(数据图!$10:$21),65536),COLUMN(U1)))&amp;""</f>
        <v/>
      </c>
      <c r="X42" s="27">
        <f t="array" ref="X42">INDEX(数据图!$A:$A,SMALL(IF((数据图!$T$10:$T$21&lt;=数据图!$AI$11),ROW(数据图!$10:$21),65536),COLUMN(V1)))&amp;""</f>
        <v/>
      </c>
      <c r="Y42" s="91" t="n"/>
    </row>
    <row r="43" ht="24" customFormat="1" customHeight="1" s="21">
      <c r="A43" s="28">
        <f>SUMPRODUCT(N(数据图!$T$10:$T$21&lt;=数据图!$AI$11))</f>
        <v/>
      </c>
      <c r="B43" s="7" t="inlineStr">
        <is>
          <t>评分值合计</t>
        </is>
      </c>
      <c r="C43" s="31">
        <f>INDEX(数据图!$P:$P,MATCH(C42,数据图!$A:$A,0))</f>
        <v/>
      </c>
      <c r="D43" s="31">
        <f>INDEX(数据图!$P:$P,MATCH(D42,数据图!$A:$A,0))</f>
        <v/>
      </c>
      <c r="E43" s="31">
        <f>INDEX(数据图!$P:$P,MATCH(E42,数据图!$A:$A,0))</f>
        <v/>
      </c>
      <c r="F43" s="31">
        <f>INDEX(数据图!$P:$P,MATCH(F42,数据图!$A:$A,0))</f>
        <v/>
      </c>
      <c r="G43" s="31">
        <f>INDEX(数据图!$P:$P,MATCH(G42,数据图!$A:$A,0))</f>
        <v/>
      </c>
      <c r="H43" s="31">
        <f>INDEX(数据图!$P:$P,MATCH(H42,数据图!$A:$A,0))</f>
        <v/>
      </c>
      <c r="I43" s="31">
        <f>INDEX(数据图!$P:$P,MATCH(I42,数据图!$A:$A,0))</f>
        <v/>
      </c>
      <c r="J43" s="31">
        <f>INDEX(数据图!$P:$P,MATCH(J42,数据图!$A:$A,0))</f>
        <v/>
      </c>
      <c r="K43" s="31">
        <f>INDEX(数据图!$P:$P,MATCH(K42,数据图!$A:$A,0))</f>
        <v/>
      </c>
      <c r="L43" s="31">
        <f>INDEX(数据图!$P:$P,MATCH(L42,数据图!$A:$A,0))</f>
        <v/>
      </c>
      <c r="M43" s="31">
        <f>INDEX(数据图!$P:$P,MATCH(M42,数据图!$A:$A,0))</f>
        <v/>
      </c>
      <c r="N43" s="31">
        <f>INDEX(数据图!$P:$P,MATCH(N42,数据图!$A:$A,0))</f>
        <v/>
      </c>
      <c r="O43" s="31">
        <f>INDEX(数据图!$P:$P,MATCH(O42,数据图!$A:$A,0))</f>
        <v/>
      </c>
      <c r="P43" s="31">
        <f>INDEX(数据图!$P:$P,MATCH(P42,数据图!$A:$A,0))</f>
        <v/>
      </c>
      <c r="Q43" s="31">
        <f>INDEX(数据图!$P:$P,MATCH(Q42,数据图!$A:$A,0))</f>
        <v/>
      </c>
      <c r="R43" s="31">
        <f>INDEX(数据图!$P:$P,MATCH(R42,数据图!$A:$A,0))</f>
        <v/>
      </c>
      <c r="S43" s="31">
        <f>INDEX(数据图!$P:$P,MATCH(S42,数据图!$A:$A,0))</f>
        <v/>
      </c>
      <c r="T43" s="31">
        <f>INDEX(数据图!$P:$P,MATCH(T42,数据图!$A:$A,0))</f>
        <v/>
      </c>
      <c r="U43" s="31">
        <f>INDEX(数据图!$P:$P,MATCH(U42,数据图!$A:$A,0))</f>
        <v/>
      </c>
      <c r="V43" s="31">
        <f>INDEX(数据图!$P:$P,MATCH(V42,数据图!$A:$A,0))</f>
        <v/>
      </c>
      <c r="W43" s="31">
        <f>INDEX(数据图!$P:$P,MATCH(W42,数据图!$A:$A,0))</f>
        <v/>
      </c>
      <c r="X43" s="31">
        <f>INDEX(数据图!$P:$P,MATCH(X42,数据图!$A:$A,0))</f>
        <v/>
      </c>
      <c r="Y43" s="91" t="n"/>
    </row>
    <row r="44" ht="24" customFormat="1" customHeight="1" s="21">
      <c r="A44" s="39">
        <f>SUMPRODUCT(N(数据图!$T$10:$T$21&lt;=数据图!$AI$11))/COUNTA(数据图!$A$10:$A$21)</f>
        <v/>
      </c>
      <c r="B44" s="7" t="inlineStr">
        <is>
          <t>排名</t>
        </is>
      </c>
      <c r="C44" s="31">
        <f>INDEX(数据图!$Q:$Q,MATCH(C42,数据图!$A:$A,0))</f>
        <v/>
      </c>
      <c r="D44" s="31">
        <f>INDEX(数据图!$Q:$Q,MATCH(D42,数据图!$A:$A,0))</f>
        <v/>
      </c>
      <c r="E44" s="31">
        <f>INDEX(数据图!$Q:$Q,MATCH(E42,数据图!$A:$A,0))</f>
        <v/>
      </c>
      <c r="F44" s="31">
        <f>INDEX(数据图!$Q:$Q,MATCH(F42,数据图!$A:$A,0))</f>
        <v/>
      </c>
      <c r="G44" s="31">
        <f>INDEX(数据图!$Q:$Q,MATCH(G42,数据图!$A:$A,0))</f>
        <v/>
      </c>
      <c r="H44" s="31">
        <f>INDEX(数据图!$Q:$Q,MATCH(H42,数据图!$A:$A,0))</f>
        <v/>
      </c>
      <c r="I44" s="31">
        <f>INDEX(数据图!$Q:$Q,MATCH(I42,数据图!$A:$A,0))</f>
        <v/>
      </c>
      <c r="J44" s="31">
        <f>INDEX(数据图!$Q:$Q,MATCH(J42,数据图!$A:$A,0))</f>
        <v/>
      </c>
      <c r="K44" s="31">
        <f>INDEX(数据图!$Q:$Q,MATCH(K42,数据图!$A:$A,0))</f>
        <v/>
      </c>
      <c r="L44" s="31">
        <f>INDEX(数据图!$Q:$Q,MATCH(L42,数据图!$A:$A,0))</f>
        <v/>
      </c>
      <c r="M44" s="31">
        <f>INDEX(数据图!$Q:$Q,MATCH(M42,数据图!$A:$A,0))</f>
        <v/>
      </c>
      <c r="N44" s="31">
        <f>INDEX(数据图!$Q:$Q,MATCH(N42,数据图!$A:$A,0))</f>
        <v/>
      </c>
      <c r="O44" s="31">
        <f>INDEX(数据图!$Q:$Q,MATCH(O42,数据图!$A:$A,0))</f>
        <v/>
      </c>
      <c r="P44" s="31">
        <f>INDEX(数据图!$Q:$Q,MATCH(P42,数据图!$A:$A,0))</f>
        <v/>
      </c>
      <c r="Q44" s="31">
        <f>INDEX(数据图!$Q:$Q,MATCH(Q42,数据图!$A:$A,0))</f>
        <v/>
      </c>
      <c r="R44" s="31">
        <f>INDEX(数据图!$Q:$Q,MATCH(R42,数据图!$A:$A,0))</f>
        <v/>
      </c>
      <c r="S44" s="31">
        <f>INDEX(数据图!$Q:$Q,MATCH(S42,数据图!$A:$A,0))</f>
        <v/>
      </c>
      <c r="T44" s="31">
        <f>INDEX(数据图!$Q:$Q,MATCH(T42,数据图!$A:$A,0))</f>
        <v/>
      </c>
      <c r="U44" s="31">
        <f>INDEX(数据图!$Q:$Q,MATCH(U42,数据图!$A:$A,0))</f>
        <v/>
      </c>
      <c r="V44" s="31">
        <f>INDEX(数据图!$Q:$Q,MATCH(V42,数据图!$A:$A,0))</f>
        <v/>
      </c>
      <c r="W44" s="31">
        <f>INDEX(数据图!$Q:$Q,MATCH(W42,数据图!$A:$A,0))</f>
        <v/>
      </c>
      <c r="X44" s="31">
        <f>INDEX(数据图!$Q:$Q,MATCH(X42,数据图!$A:$A,0))</f>
        <v/>
      </c>
      <c r="Y44" s="91" t="n"/>
    </row>
    <row r="45" ht="24" customFormat="1" customHeight="1" s="21">
      <c r="A45" s="166" t="n"/>
      <c r="B45" s="7" t="inlineStr">
        <is>
          <t>等级</t>
        </is>
      </c>
      <c r="C45" s="31">
        <f>INDEX(数据图!$R:$R,MATCH(C42,数据图!$A:$A,0))</f>
        <v/>
      </c>
      <c r="D45" s="31">
        <f>INDEX(数据图!$R:$R,MATCH(D42,数据图!$A:$A,0))</f>
        <v/>
      </c>
      <c r="E45" s="31">
        <f>INDEX(数据图!$R:$R,MATCH(E42,数据图!$A:$A,0))</f>
        <v/>
      </c>
      <c r="F45" s="31">
        <f>INDEX(数据图!$R:$R,MATCH(F42,数据图!$A:$A,0))</f>
        <v/>
      </c>
      <c r="G45" s="31">
        <f>INDEX(数据图!$R:$R,MATCH(G42,数据图!$A:$A,0))</f>
        <v/>
      </c>
      <c r="H45" s="31">
        <f>INDEX(数据图!$R:$R,MATCH(H42,数据图!$A:$A,0))</f>
        <v/>
      </c>
      <c r="I45" s="31">
        <f>INDEX(数据图!$R:$R,MATCH(I42,数据图!$A:$A,0))</f>
        <v/>
      </c>
      <c r="J45" s="31">
        <f>INDEX(数据图!$R:$R,MATCH(J42,数据图!$A:$A,0))</f>
        <v/>
      </c>
      <c r="K45" s="31">
        <f>INDEX(数据图!$R:$R,MATCH(K42,数据图!$A:$A,0))</f>
        <v/>
      </c>
      <c r="L45" s="31">
        <f>INDEX(数据图!$R:$R,MATCH(L42,数据图!$A:$A,0))</f>
        <v/>
      </c>
      <c r="M45" s="31">
        <f>INDEX(数据图!$R:$R,MATCH(M42,数据图!$A:$A,0))</f>
        <v/>
      </c>
      <c r="N45" s="31">
        <f>INDEX(数据图!$R:$R,MATCH(N42,数据图!$A:$A,0))</f>
        <v/>
      </c>
      <c r="O45" s="31">
        <f>INDEX(数据图!$R:$R,MATCH(O42,数据图!$A:$A,0))</f>
        <v/>
      </c>
      <c r="P45" s="31">
        <f>INDEX(数据图!$R:$R,MATCH(P42,数据图!$A:$A,0))</f>
        <v/>
      </c>
      <c r="Q45" s="31">
        <f>INDEX(数据图!$R:$R,MATCH(Q42,数据图!$A:$A,0))</f>
        <v/>
      </c>
      <c r="R45" s="31">
        <f>INDEX(数据图!$R:$R,MATCH(R42,数据图!$A:$A,0))</f>
        <v/>
      </c>
      <c r="S45" s="31">
        <f>INDEX(数据图!$R:$R,MATCH(S42,数据图!$A:$A,0))</f>
        <v/>
      </c>
      <c r="T45" s="31">
        <f>INDEX(数据图!$R:$R,MATCH(T42,数据图!$A:$A,0))</f>
        <v/>
      </c>
      <c r="U45" s="31">
        <f>INDEX(数据图!$R:$R,MATCH(U42,数据图!$A:$A,0))</f>
        <v/>
      </c>
      <c r="V45" s="31">
        <f>INDEX(数据图!$R:$R,MATCH(V42,数据图!$A:$A,0))</f>
        <v/>
      </c>
      <c r="W45" s="31">
        <f>INDEX(数据图!$R:$R,MATCH(W42,数据图!$A:$A,0))</f>
        <v/>
      </c>
      <c r="X45" s="31">
        <f>INDEX(数据图!$R:$R,MATCH(X42,数据图!$A:$A,0))</f>
        <v/>
      </c>
      <c r="Y45" s="91" t="n"/>
    </row>
    <row r="46" ht="24" customFormat="1" customHeight="1" s="21">
      <c r="A46" s="91" t="n"/>
      <c r="B46" s="91" t="n"/>
      <c r="C46" s="91" t="n"/>
      <c r="D46" s="91" t="n"/>
      <c r="E46" s="91" t="n"/>
      <c r="F46" s="91" t="n"/>
      <c r="G46" s="91" t="n"/>
      <c r="H46" s="91" t="n"/>
      <c r="I46" s="91" t="n"/>
      <c r="J46" s="91" t="n"/>
      <c r="K46" s="91" t="n"/>
      <c r="L46" s="91" t="n"/>
      <c r="M46" s="91" t="n"/>
      <c r="N46" s="91" t="n"/>
      <c r="O46" s="91" t="n"/>
      <c r="P46" s="91" t="n"/>
      <c r="Q46" s="91" t="n"/>
      <c r="R46" s="91" t="n"/>
      <c r="S46" s="91" t="n"/>
      <c r="T46" s="91" t="n"/>
      <c r="U46" s="91" t="n"/>
      <c r="V46" s="91" t="n"/>
      <c r="W46" s="91" t="n"/>
      <c r="X46" s="91" t="n"/>
      <c r="Y46" s="91" t="n"/>
    </row>
    <row r="47" customFormat="1" s="21">
      <c r="A47" s="91" t="n"/>
      <c r="B47" s="91" t="n"/>
      <c r="C47" s="91" t="n"/>
      <c r="D47" s="91" t="n"/>
      <c r="E47" s="91" t="n"/>
      <c r="F47" s="91" t="n"/>
      <c r="G47" s="91" t="n"/>
      <c r="H47" s="91" t="n"/>
      <c r="I47" s="91" t="n"/>
      <c r="J47" s="91" t="n"/>
      <c r="K47" s="91" t="n"/>
      <c r="L47" s="91" t="n"/>
      <c r="M47" s="91" t="n"/>
      <c r="N47" s="91" t="n"/>
      <c r="O47" s="91" t="n"/>
      <c r="P47" s="91" t="n"/>
      <c r="Q47" s="43" t="inlineStr">
        <is>
          <t>注：此名单数据表能够满足一般企业的需求。如果单元格数量不够，则需要进行添加。具体添加方法，选中左侧单带函数单元格往右侧拖动复制即可，适用于以上各类名单数据表格。</t>
        </is>
      </c>
      <c r="Y47" s="91" t="n"/>
    </row>
    <row r="48" customFormat="1" s="21">
      <c r="A48" s="91" t="n"/>
      <c r="B48" s="91" t="n"/>
      <c r="C48" s="91" t="n"/>
      <c r="D48" s="91" t="n"/>
      <c r="E48" s="91" t="n"/>
      <c r="F48" s="91" t="n"/>
      <c r="G48" s="15" t="inlineStr">
        <is>
          <t>版权所有：                                                                  北京未名潮管理顾问公司</t>
        </is>
      </c>
      <c r="K48" s="91" t="n"/>
      <c r="L48" s="91" t="n"/>
      <c r="M48" s="91" t="n"/>
      <c r="N48" s="91" t="n"/>
      <c r="O48" s="91" t="n"/>
      <c r="P48" s="91" t="n"/>
      <c r="Y48" s="91" t="n"/>
    </row>
    <row r="49" customFormat="1" s="21">
      <c r="A49" s="91" t="n"/>
      <c r="B49" s="91" t="n"/>
      <c r="C49" s="91" t="n"/>
      <c r="D49" s="91" t="n"/>
      <c r="E49" s="91" t="n"/>
      <c r="F49" s="91" t="n"/>
      <c r="K49" s="20" t="n"/>
      <c r="L49" s="20" t="n"/>
      <c r="M49" s="20" t="n"/>
      <c r="N49" s="20" t="n"/>
      <c r="O49" s="91" t="n"/>
      <c r="P49" s="91" t="n"/>
      <c r="Y49" s="91" t="n"/>
    </row>
    <row r="50" customFormat="1" s="21">
      <c r="A50" s="91" t="n"/>
      <c r="B50" s="91" t="n"/>
      <c r="C50" s="91" t="n"/>
      <c r="D50" s="91" t="n"/>
      <c r="E50" s="91" t="n"/>
      <c r="F50" s="91" t="n"/>
      <c r="G50" s="91" t="n"/>
      <c r="H50" s="91" t="n"/>
      <c r="I50" s="91" t="n"/>
      <c r="J50" s="91" t="n"/>
      <c r="K50" s="20" t="n"/>
      <c r="L50" s="20" t="n"/>
      <c r="M50" s="20" t="n"/>
      <c r="N50" s="20" t="n"/>
      <c r="O50" s="91" t="n"/>
      <c r="P50" s="91" t="n"/>
      <c r="Y50" s="91" t="n"/>
    </row>
    <row r="51" customFormat="1" s="21">
      <c r="A51" s="91" t="n"/>
      <c r="B51" s="91" t="n"/>
      <c r="C51" s="91" t="n"/>
      <c r="D51" s="91" t="n"/>
      <c r="E51" s="91" t="n"/>
      <c r="F51" s="91" t="n"/>
      <c r="G51" s="91" t="n"/>
      <c r="H51" s="91" t="n"/>
      <c r="I51" s="91" t="n"/>
      <c r="J51" s="91" t="n"/>
      <c r="K51" s="91" t="n"/>
      <c r="L51" s="91" t="n"/>
      <c r="M51" s="91" t="n"/>
      <c r="N51" s="91" t="n"/>
      <c r="O51" s="91" t="n"/>
      <c r="P51" s="91" t="n"/>
      <c r="Q51" s="91" t="n"/>
      <c r="R51" s="91" t="n"/>
      <c r="S51" s="91" t="n"/>
      <c r="T51" s="91" t="n"/>
      <c r="U51" s="91" t="n"/>
      <c r="V51" s="91" t="n"/>
      <c r="W51" s="91" t="n"/>
      <c r="X51" s="91" t="n"/>
      <c r="Y51" s="91" t="n"/>
    </row>
    <row r="52" customFormat="1" s="21">
      <c r="A52" s="91" t="n"/>
      <c r="B52" s="91" t="n"/>
      <c r="C52" s="91" t="n"/>
      <c r="D52" s="91" t="n"/>
      <c r="E52" s="91" t="n"/>
      <c r="F52" s="91" t="n"/>
      <c r="G52" s="91" t="n"/>
      <c r="H52" s="91" t="n"/>
      <c r="I52" s="91" t="n"/>
      <c r="J52" s="91" t="n"/>
      <c r="K52" s="91" t="n"/>
      <c r="L52" s="91" t="n"/>
      <c r="M52" s="91" t="n"/>
      <c r="N52" s="91" t="n"/>
      <c r="O52" s="91" t="n"/>
      <c r="P52" s="91" t="n"/>
      <c r="Q52" s="91" t="n"/>
      <c r="R52" s="91" t="n"/>
      <c r="S52" s="91" t="n"/>
      <c r="T52" s="91" t="n"/>
      <c r="U52" s="91" t="n"/>
      <c r="V52" s="91" t="n"/>
      <c r="W52" s="91" t="n"/>
      <c r="X52" s="91" t="n"/>
      <c r="Y52" s="91" t="n"/>
    </row>
  </sheetData>
  <mergeCells count="15">
    <mergeCell ref="Q47:X50"/>
    <mergeCell ref="A24:A25"/>
    <mergeCell ref="A34:A35"/>
    <mergeCell ref="G48:J49"/>
    <mergeCell ref="A39:A40"/>
    <mergeCell ref="A42:B42"/>
    <mergeCell ref="A37:B37"/>
    <mergeCell ref="A32:B32"/>
    <mergeCell ref="A3:M3"/>
    <mergeCell ref="A29:A30"/>
    <mergeCell ref="A1:K1"/>
    <mergeCell ref="A27:B27"/>
    <mergeCell ref="A2:M2"/>
    <mergeCell ref="A22:B22"/>
    <mergeCell ref="A44:A45"/>
  </mergeCells>
  <pageMargins left="0.707638888888889" right="0.707638888888889" top="0.747916666666667" bottom="0.747916666666667" header="0.313888888888889" footer="0.313888888888889"/>
  <pageSetup orientation="landscape" paperSize="9" horizontalDpi="180" verticalDpi="180"/>
  <headerFooter>
    <oddHeader/>
    <oddFooter>&amp;L版权所有：北京未名潮管理顾问有限公司</oddFooter>
    <evenHeader/>
    <evenFooter/>
    <firstHeader/>
    <firstFooter/>
  </headerFooter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autoPageBreaks="0"/>
  </sheetPr>
  <dimension ref="A1:Z31"/>
  <sheetViews>
    <sheetView showGridLines="0" workbookViewId="0">
      <selection activeCell="A1" sqref="A1:P1"/>
    </sheetView>
  </sheetViews>
  <sheetFormatPr baseColWidth="8" defaultColWidth="9" defaultRowHeight="13.5"/>
  <cols>
    <col width="16.875" customWidth="1" style="144" min="1" max="1"/>
    <col width="7.25" customWidth="1" style="1" min="2" max="13"/>
    <col width="7.25" customWidth="1" style="144" min="14" max="18"/>
    <col width="6.75" customWidth="1" style="144" min="19" max="21"/>
  </cols>
  <sheetData>
    <row r="1" ht="56" customHeight="1" s="144">
      <c r="A1" s="2" t="inlineStr">
        <is>
          <t xml:space="preserve">         人力资源管理实用工具——绩效考核</t>
        </is>
      </c>
      <c r="Q1" s="42" t="n"/>
      <c r="R1" s="42" t="n"/>
      <c r="S1" s="18" t="n"/>
      <c r="T1" s="18" t="n"/>
      <c r="U1" s="18" t="n"/>
      <c r="V1" s="18" t="n"/>
      <c r="W1" s="18" t="n"/>
      <c r="X1" s="18" t="n"/>
      <c r="Y1" s="18" t="n"/>
      <c r="Z1" s="42" t="n"/>
    </row>
    <row r="2" ht="30.75" customHeight="1" s="144">
      <c r="A2" s="3" t="inlineStr">
        <is>
          <t>岗位综合绩效（整体各指标均值）达成程度分析</t>
        </is>
      </c>
      <c r="Q2" s="42" t="n"/>
      <c r="R2" s="19" t="inlineStr">
        <is>
          <t>注：以下名单数据表能够满足一般企业的需求。如果单元格数量不够，则需要进行添加。具体添加方法，选中左侧单带函数单元格往右侧拖动复制即可。</t>
        </is>
      </c>
      <c r="V2" s="18" t="n"/>
      <c r="W2" s="18" t="n"/>
      <c r="X2" s="18" t="n"/>
      <c r="Y2" s="18" t="n"/>
      <c r="Z2" s="42" t="n"/>
    </row>
    <row r="3" ht="62" customHeight="1" s="144">
      <c r="A3" s="4" t="inlineStr">
        <is>
          <t>说明：本表格为本岗位整体各指标（员工均值）达成程度分析。特点：全自动生成图表及数据明细，从图表中可以清晰看到每一项指标绩效达成的状态，以及所处的优劣等级区域。同时，本表还详细罗列了（全自动生成）成绩优秀、成绩良好、成绩合格、成绩不合格的指标及其明细。（表格中所有空值或者出错值单元格含有自动计算函数，勿删除或者修改，建议不要随意删除行或者列！）</t>
        </is>
      </c>
      <c r="B3" s="157" t="n"/>
      <c r="C3" s="157" t="n"/>
      <c r="D3" s="157" t="n"/>
      <c r="E3" s="157" t="n"/>
      <c r="F3" s="157" t="n"/>
      <c r="G3" s="157" t="n"/>
      <c r="H3" s="157" t="n"/>
      <c r="I3" s="157" t="n"/>
      <c r="J3" s="157" t="n"/>
      <c r="K3" s="157" t="n"/>
      <c r="L3" s="157" t="n"/>
      <c r="M3" s="157" t="n"/>
      <c r="N3" s="157" t="n"/>
      <c r="O3" s="157" t="n"/>
      <c r="P3" s="157" t="n"/>
      <c r="Q3" s="42" t="n"/>
      <c r="V3" s="18" t="n"/>
      <c r="W3" s="18" t="n"/>
      <c r="X3" s="18" t="n"/>
      <c r="Y3" s="18" t="n"/>
      <c r="Z3" s="42" t="n"/>
    </row>
    <row r="4" ht="42" customHeight="1" s="144">
      <c r="A4" s="4" t="n"/>
      <c r="B4" s="4" t="n"/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R4" s="18" t="n"/>
      <c r="S4" s="18" t="n"/>
      <c r="T4" s="18" t="n"/>
      <c r="U4" s="18" t="n"/>
      <c r="V4" s="18" t="n"/>
      <c r="W4" s="18" t="n"/>
      <c r="X4" s="18" t="n"/>
      <c r="Y4" s="18" t="n"/>
      <c r="Z4" s="42" t="n"/>
    </row>
    <row r="5" ht="42" customHeight="1" s="144">
      <c r="A5" s="4" t="n"/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  <c r="L5" s="4" t="n"/>
      <c r="M5" s="4" t="n"/>
      <c r="N5" s="4" t="n"/>
      <c r="O5" s="4" t="n"/>
      <c r="P5" s="4" t="n"/>
      <c r="V5" s="42" t="n"/>
      <c r="W5" s="42" t="n"/>
      <c r="X5" s="42" t="n"/>
      <c r="Y5" s="42" t="n"/>
      <c r="Z5" s="42" t="n"/>
    </row>
    <row r="6" ht="42" customHeight="1" s="144">
      <c r="A6" s="4" t="n"/>
      <c r="B6" s="4" t="n"/>
      <c r="C6" s="4" t="n"/>
      <c r="D6" s="4" t="n"/>
      <c r="E6" s="4" t="n"/>
      <c r="F6" s="4" t="n"/>
      <c r="G6" s="4" t="n"/>
      <c r="H6" s="4" t="n"/>
      <c r="I6" s="4" t="n"/>
      <c r="J6" s="4" t="n"/>
      <c r="K6" s="4" t="n"/>
      <c r="L6" s="4" t="n"/>
      <c r="M6" s="4" t="n"/>
      <c r="N6" s="4" t="n"/>
      <c r="O6" s="4" t="n"/>
      <c r="P6" s="4" t="n"/>
      <c r="V6" s="42" t="n"/>
      <c r="W6" s="42" t="n"/>
      <c r="X6" s="42" t="n"/>
      <c r="Y6" s="42" t="n"/>
      <c r="Z6" s="42" t="n"/>
    </row>
    <row r="7" ht="42" customHeight="1" s="144">
      <c r="A7" s="4" t="n"/>
      <c r="B7" s="4" t="n"/>
      <c r="C7" s="4" t="n"/>
      <c r="D7" s="4" t="n"/>
      <c r="E7" s="4" t="n"/>
      <c r="F7" s="4" t="n"/>
      <c r="G7" s="4" t="n"/>
      <c r="H7" s="4" t="n"/>
      <c r="I7" s="4" t="n"/>
      <c r="J7" s="4" t="n"/>
      <c r="K7" s="4" t="n"/>
      <c r="L7" s="4" t="n"/>
      <c r="M7" s="4" t="n"/>
      <c r="N7" s="4" t="n"/>
      <c r="O7" s="4" t="n"/>
      <c r="P7" s="4" t="n"/>
      <c r="V7" s="42" t="n"/>
      <c r="W7" s="42" t="n"/>
      <c r="X7" s="42" t="n"/>
      <c r="Y7" s="42" t="n"/>
      <c r="Z7" s="42" t="n"/>
    </row>
    <row r="8" ht="42" customHeight="1" s="144">
      <c r="A8" s="4" t="n"/>
      <c r="B8" s="4" t="n"/>
      <c r="C8" s="4" t="n"/>
      <c r="D8" s="4" t="n"/>
      <c r="E8" s="4" t="n"/>
      <c r="F8" s="4" t="n"/>
      <c r="G8" s="4" t="n"/>
      <c r="H8" s="4" t="n"/>
      <c r="I8" s="4" t="n"/>
      <c r="J8" s="4" t="n"/>
      <c r="K8" s="4" t="n"/>
      <c r="L8" s="4" t="n"/>
      <c r="M8" s="4" t="n"/>
      <c r="N8" s="4" t="n"/>
      <c r="O8" s="4" t="n"/>
      <c r="P8" s="4" t="n"/>
      <c r="V8" s="42" t="n"/>
      <c r="W8" s="42" t="n"/>
      <c r="X8" s="42" t="n"/>
      <c r="Y8" s="42" t="n"/>
      <c r="Z8" s="42" t="n"/>
    </row>
    <row r="9" ht="23" customHeight="1" s="144">
      <c r="A9" s="4" t="n"/>
      <c r="B9" s="4" t="n"/>
      <c r="C9" s="4" t="n"/>
      <c r="D9" s="4" t="n"/>
      <c r="E9" s="4" t="n"/>
      <c r="F9" s="4" t="n"/>
      <c r="G9" s="4" t="n"/>
      <c r="H9" s="4" t="n"/>
      <c r="I9" s="4" t="n"/>
      <c r="J9" s="4" t="n"/>
      <c r="K9" s="4" t="n"/>
      <c r="L9" s="4" t="n"/>
      <c r="M9" s="4" t="n"/>
      <c r="N9" s="4" t="n"/>
      <c r="O9" s="4" t="n"/>
      <c r="P9" s="4" t="n"/>
      <c r="V9" s="42" t="n"/>
      <c r="W9" s="42" t="n"/>
      <c r="X9" s="42" t="n"/>
      <c r="Y9" s="42" t="n"/>
      <c r="Z9" s="42" t="n"/>
    </row>
    <row r="10" ht="27.75" customHeight="1" s="144">
      <c r="A10" s="5" t="inlineStr">
        <is>
          <t>优秀指标序号</t>
        </is>
      </c>
      <c r="B10" s="6">
        <f t="array" ref="B10">INDEX(数据图!$6:$6,SMALL(IF((数据图!$B24:$AO24&gt;=数据图!$AG$14),COLUMN(数据图!$B:$AO),256),COLUMN(数据图!A1)))&amp;""</f>
        <v/>
      </c>
      <c r="C10" s="6">
        <f t="array" ref="C10">INDEX(数据图!$6:$6,SMALL(IF((数据图!$B24:$AO24&gt;=数据图!$AG$14),COLUMN(数据图!$B:$AO),256),COLUMN(数据图!B1)))&amp;""</f>
        <v/>
      </c>
      <c r="D10" s="6">
        <f t="array" ref="D10">INDEX(数据图!$6:$6,SMALL(IF((数据图!$B24:$AO24&gt;=数据图!$AG$14),COLUMN(数据图!$B:$AO),256),COLUMN(数据图!C1)))&amp;""</f>
        <v/>
      </c>
      <c r="E10" s="6">
        <f t="array" ref="E10">INDEX(数据图!$6:$6,SMALL(IF((数据图!$B24:$AO24&gt;=数据图!$AG$14),COLUMN(数据图!$B:$AO),256),COLUMN(数据图!D1)))&amp;""</f>
        <v/>
      </c>
      <c r="F10" s="6">
        <f t="array" ref="F10">INDEX(数据图!$6:$6,SMALL(IF((数据图!$B24:$AO24&gt;=数据图!$AG$14),COLUMN(数据图!$B:$AO),256),COLUMN(数据图!E1)))&amp;""</f>
        <v/>
      </c>
      <c r="G10" s="6">
        <f t="array" ref="G10">INDEX(数据图!$6:$6,SMALL(IF((数据图!$B24:$AO24&gt;=数据图!$AG$14),COLUMN(数据图!$B:$AO),256),COLUMN(数据图!F1)))&amp;""</f>
        <v/>
      </c>
      <c r="H10" s="6">
        <f t="array" ref="H10">INDEX(数据图!$6:$6,SMALL(IF((数据图!$B24:$AO24&gt;=数据图!$AG$14),COLUMN(数据图!$B:$AO),256),COLUMN(数据图!G1)))&amp;""</f>
        <v/>
      </c>
      <c r="I10" s="6">
        <f t="array" ref="I10">INDEX(数据图!$6:$6,SMALL(IF((数据图!$B24:$AO24&gt;=数据图!$AG$14),COLUMN(数据图!$B:$AO),256),COLUMN(数据图!H1)))&amp;""</f>
        <v/>
      </c>
      <c r="J10" s="6">
        <f t="array" ref="J10">INDEX(数据图!$6:$6,SMALL(IF((数据图!$B24:$AO24&gt;=数据图!$AG$14),COLUMN(数据图!$B:$AO),256),COLUMN(数据图!I1)))&amp;""</f>
        <v/>
      </c>
      <c r="K10" s="6">
        <f t="array" ref="K10">INDEX(数据图!$6:$6,SMALL(IF((数据图!$B24:$AO24&gt;=数据图!$AG$14),COLUMN(数据图!$B:$AO),256),COLUMN(数据图!J1)))&amp;""</f>
        <v/>
      </c>
      <c r="L10" s="6">
        <f t="array" ref="L10">INDEX(数据图!$6:$6,SMALL(IF((数据图!$B24:$AO24&gt;=数据图!$AG$14),COLUMN(数据图!$B:$AO),256),COLUMN(数据图!K1)))&amp;""</f>
        <v/>
      </c>
      <c r="M10" s="6">
        <f t="array" ref="M10">INDEX(数据图!$6:$6,SMALL(IF((数据图!$B24:$AO24&gt;=数据图!$AG$14),COLUMN(数据图!$B:$AO),256),COLUMN(数据图!L1)))&amp;""</f>
        <v/>
      </c>
      <c r="N10" s="6">
        <f t="array" ref="N10">INDEX(数据图!$6:$6,SMALL(IF((数据图!$B24:$AO24&gt;=数据图!$AG$14),COLUMN(数据图!$B:$AO),256),COLUMN(数据图!M1)))&amp;""</f>
        <v/>
      </c>
      <c r="O10" s="6">
        <f t="array" ref="O10">INDEX(数据图!$6:$6,SMALL(IF((数据图!$B24:$AO24&gt;=数据图!$AG$14),COLUMN(数据图!$B:$AO),256),COLUMN(数据图!N1)))&amp;""</f>
        <v/>
      </c>
      <c r="P10" s="6">
        <f t="array" ref="P10">INDEX(数据图!$6:$6,SMALL(IF((数据图!$B24:$AO24&gt;=数据图!$AG$14),COLUMN(数据图!$B:$AO),256),COLUMN(数据图!O1)))&amp;""</f>
        <v/>
      </c>
      <c r="Q10" s="6">
        <f t="array" ref="Q10">INDEX(数据图!$6:$6,SMALL(IF((数据图!$B24:$AO24&gt;=数据图!$AG$14),COLUMN(数据图!$B:$AO),256),COLUMN(数据图!P1)))&amp;""</f>
        <v/>
      </c>
      <c r="R10" s="6">
        <f t="array" ref="R10">INDEX(数据图!$6:$6,SMALL(IF((数据图!$B24:$AO24&gt;=数据图!$AG$14),COLUMN(数据图!$B:$AO),256),COLUMN(数据图!Q1)))&amp;""</f>
        <v/>
      </c>
      <c r="S10" s="6">
        <f t="array" ref="S10">INDEX(数据图!$6:$6,SMALL(IF((数据图!$B24:$AO24&gt;=数据图!$AG$14),COLUMN(数据图!$B:$AO),256),COLUMN(数据图!R1)))&amp;""</f>
        <v/>
      </c>
      <c r="T10" s="6">
        <f t="array" ref="T10">INDEX(数据图!$6:$6,SMALL(IF((数据图!$B24:$AO24&gt;=数据图!$AG$14),COLUMN(数据图!$B:$AO),256),COLUMN(数据图!S1)))&amp;""</f>
        <v/>
      </c>
      <c r="U10" s="6">
        <f t="array" ref="U10">INDEX(数据图!$6:$6,SMALL(IF((数据图!$B24:$AO24&gt;=数据图!$AG$14),COLUMN(数据图!$B:$AO),256),COLUMN(数据图!T1)))&amp;""</f>
        <v/>
      </c>
      <c r="V10" s="42" t="n"/>
      <c r="W10" s="42" t="n"/>
      <c r="X10" s="42" t="n"/>
      <c r="Y10" s="42" t="n"/>
      <c r="Z10" s="42" t="n"/>
    </row>
    <row r="11" ht="41.25" customHeight="1" s="144">
      <c r="A11" s="7" t="inlineStr">
        <is>
          <t>指标明细</t>
        </is>
      </c>
      <c r="B11" s="8">
        <f>INDEX(数据图!$8:$8,MATCH(B10,数据图!$6:$6,0))</f>
        <v/>
      </c>
      <c r="C11" s="8">
        <f>INDEX(数据图!$8:$8,MATCH(C10,数据图!$6:$6,0))</f>
        <v/>
      </c>
      <c r="D11" s="8">
        <f>INDEX(数据图!$8:$8,MATCH(D10,数据图!$6:$6,0))</f>
        <v/>
      </c>
      <c r="E11" s="8">
        <f>INDEX(数据图!$8:$8,MATCH(E10,数据图!$6:$6,0))</f>
        <v/>
      </c>
      <c r="F11" s="8">
        <f>INDEX(数据图!$8:$8,MATCH(F10,数据图!$6:$6,0))</f>
        <v/>
      </c>
      <c r="G11" s="8">
        <f>INDEX(数据图!$8:$8,MATCH(G10,数据图!$6:$6,0))</f>
        <v/>
      </c>
      <c r="H11" s="8">
        <f>INDEX(数据图!$8:$8,MATCH(H10,数据图!$6:$6,0))</f>
        <v/>
      </c>
      <c r="I11" s="8">
        <f>INDEX(数据图!$8:$8,MATCH(I10,数据图!$6:$6,0))</f>
        <v/>
      </c>
      <c r="J11" s="8">
        <f>INDEX(数据图!$8:$8,MATCH(J10,数据图!$6:$6,0))</f>
        <v/>
      </c>
      <c r="K11" s="8">
        <f>INDEX(数据图!$8:$8,MATCH(K10,数据图!$6:$6,0))</f>
        <v/>
      </c>
      <c r="L11" s="8">
        <f>INDEX(数据图!$8:$8,MATCH(L10,数据图!$6:$6,0))</f>
        <v/>
      </c>
      <c r="M11" s="8">
        <f>INDEX(数据图!$8:$8,MATCH(M10,数据图!$6:$6,0))</f>
        <v/>
      </c>
      <c r="N11" s="8">
        <f>INDEX(数据图!$8:$8,MATCH(N10,数据图!$6:$6,0))</f>
        <v/>
      </c>
      <c r="O11" s="8">
        <f>INDEX(数据图!$8:$8,MATCH(O10,数据图!$6:$6,0))</f>
        <v/>
      </c>
      <c r="P11" s="8">
        <f>INDEX(数据图!$8:$8,MATCH(P10,数据图!$6:$6,0))</f>
        <v/>
      </c>
      <c r="Q11" s="8">
        <f>INDEX(数据图!$8:$8,MATCH(Q10,数据图!$6:$6,0))</f>
        <v/>
      </c>
      <c r="R11" s="8">
        <f>INDEX(数据图!$8:$8,MATCH(R10,数据图!$6:$6,0))</f>
        <v/>
      </c>
      <c r="S11" s="8">
        <f>INDEX(数据图!$8:$8,MATCH(S10,数据图!$6:$6,0))</f>
        <v/>
      </c>
      <c r="T11" s="8">
        <f>INDEX(数据图!$8:$8,MATCH(T10,数据图!$6:$6,0))</f>
        <v/>
      </c>
      <c r="U11" s="8">
        <f>INDEX(数据图!$8:$8,MATCH(U10,数据图!$6:$6,0))</f>
        <v/>
      </c>
      <c r="V11" s="42" t="n"/>
      <c r="W11" s="42" t="n"/>
      <c r="X11" s="42" t="n"/>
      <c r="Y11" s="42" t="n"/>
      <c r="Z11" s="42" t="n"/>
    </row>
    <row r="12" ht="24" customHeight="1" s="144">
      <c r="A12" s="7" t="inlineStr">
        <is>
          <t>岗位评分均值</t>
        </is>
      </c>
      <c r="B12" s="180">
        <f>INDEX(数据图!$22:$22,MATCH(B10,数据图!$6:$6,0))</f>
        <v/>
      </c>
      <c r="C12" s="180">
        <f>INDEX(数据图!$22:$22,MATCH(C10,数据图!$6:$6,0))</f>
        <v/>
      </c>
      <c r="D12" s="180">
        <f>INDEX(数据图!$22:$22,MATCH(D10,数据图!$6:$6,0))</f>
        <v/>
      </c>
      <c r="E12" s="180">
        <f>INDEX(数据图!$22:$22,MATCH(E10,数据图!$6:$6,0))</f>
        <v/>
      </c>
      <c r="F12" s="180">
        <f>INDEX(数据图!$22:$22,MATCH(F10,数据图!$6:$6,0))</f>
        <v/>
      </c>
      <c r="G12" s="180">
        <f>INDEX(数据图!$22:$22,MATCH(G10,数据图!$6:$6,0))</f>
        <v/>
      </c>
      <c r="H12" s="180">
        <f>INDEX(数据图!$22:$22,MATCH(H10,数据图!$6:$6,0))</f>
        <v/>
      </c>
      <c r="I12" s="180">
        <f>INDEX(数据图!$22:$22,MATCH(I10,数据图!$6:$6,0))</f>
        <v/>
      </c>
      <c r="J12" s="180">
        <f>INDEX(数据图!$22:$22,MATCH(J10,数据图!$6:$6,0))</f>
        <v/>
      </c>
      <c r="K12" s="180">
        <f>INDEX(数据图!$22:$22,MATCH(K10,数据图!$6:$6,0))</f>
        <v/>
      </c>
      <c r="L12" s="180">
        <f>INDEX(数据图!$22:$22,MATCH(L10,数据图!$6:$6,0))</f>
        <v/>
      </c>
      <c r="M12" s="180">
        <f>INDEX(数据图!$22:$22,MATCH(M10,数据图!$6:$6,0))</f>
        <v/>
      </c>
      <c r="N12" s="180">
        <f>INDEX(数据图!$22:$22,MATCH(N10,数据图!$6:$6,0))</f>
        <v/>
      </c>
      <c r="O12" s="180">
        <f>INDEX(数据图!$22:$22,MATCH(O10,数据图!$6:$6,0))</f>
        <v/>
      </c>
      <c r="P12" s="180">
        <f>INDEX(数据图!$22:$22,MATCH(P10,数据图!$6:$6,0))</f>
        <v/>
      </c>
      <c r="Q12" s="180">
        <f>INDEX(数据图!$22:$22,MATCH(Q10,数据图!$6:$6,0))</f>
        <v/>
      </c>
      <c r="R12" s="180">
        <f>INDEX(数据图!$22:$22,MATCH(R10,数据图!$6:$6,0))</f>
        <v/>
      </c>
      <c r="S12" s="180">
        <f>INDEX(数据图!$22:$22,MATCH(S10,数据图!$6:$6,0))</f>
        <v/>
      </c>
      <c r="T12" s="180">
        <f>INDEX(数据图!$22:$22,MATCH(T10,数据图!$6:$6,0))</f>
        <v/>
      </c>
      <c r="U12" s="180">
        <f>INDEX(数据图!$22:$22,MATCH(U10,数据图!$6:$6,0))</f>
        <v/>
      </c>
      <c r="V12" s="42" t="n"/>
      <c r="W12" s="42" t="n"/>
      <c r="X12" s="42" t="n"/>
      <c r="Y12" s="42" t="n"/>
      <c r="Z12" s="42" t="n"/>
    </row>
    <row r="13" ht="24" customHeight="1" s="144">
      <c r="A13" s="7" t="inlineStr">
        <is>
          <t>实际达成率</t>
        </is>
      </c>
      <c r="B13" s="10">
        <f>INDEX(数据图!$24:$24,MATCH(B10,数据图!$6:$6,0))</f>
        <v/>
      </c>
      <c r="C13" s="10">
        <f>INDEX(数据图!$24:$24,MATCH(C10,数据图!$6:$6,0))</f>
        <v/>
      </c>
      <c r="D13" s="10">
        <f>INDEX(数据图!$24:$24,MATCH(D10,数据图!$6:$6,0))</f>
        <v/>
      </c>
      <c r="E13" s="10">
        <f>INDEX(数据图!$24:$24,MATCH(E10,数据图!$6:$6,0))</f>
        <v/>
      </c>
      <c r="F13" s="10">
        <f>INDEX(数据图!$24:$24,MATCH(F10,数据图!$6:$6,0))</f>
        <v/>
      </c>
      <c r="G13" s="10">
        <f>INDEX(数据图!$24:$24,MATCH(G10,数据图!$6:$6,0))</f>
        <v/>
      </c>
      <c r="H13" s="10">
        <f>INDEX(数据图!$24:$24,MATCH(H10,数据图!$6:$6,0))</f>
        <v/>
      </c>
      <c r="I13" s="10">
        <f>INDEX(数据图!$24:$24,MATCH(I10,数据图!$6:$6,0))</f>
        <v/>
      </c>
      <c r="J13" s="10">
        <f>INDEX(数据图!$24:$24,MATCH(J10,数据图!$6:$6,0))</f>
        <v/>
      </c>
      <c r="K13" s="10">
        <f>INDEX(数据图!$24:$24,MATCH(K10,数据图!$6:$6,0))</f>
        <v/>
      </c>
      <c r="L13" s="10">
        <f>INDEX(数据图!$24:$24,MATCH(L10,数据图!$6:$6,0))</f>
        <v/>
      </c>
      <c r="M13" s="10">
        <f>INDEX(数据图!$24:$24,MATCH(M10,数据图!$6:$6,0))</f>
        <v/>
      </c>
      <c r="N13" s="10">
        <f>INDEX(数据图!$24:$24,MATCH(N10,数据图!$6:$6,0))</f>
        <v/>
      </c>
      <c r="O13" s="10">
        <f>INDEX(数据图!$24:$24,MATCH(O10,数据图!$6:$6,0))</f>
        <v/>
      </c>
      <c r="P13" s="10">
        <f>INDEX(数据图!$24:$24,MATCH(P10,数据图!$6:$6,0))</f>
        <v/>
      </c>
      <c r="Q13" s="10">
        <f>INDEX(数据图!$24:$24,MATCH(Q10,数据图!$6:$6,0))</f>
        <v/>
      </c>
      <c r="R13" s="10">
        <f>INDEX(数据图!$24:$24,MATCH(R10,数据图!$6:$6,0))</f>
        <v/>
      </c>
      <c r="S13" s="10">
        <f>INDEX(数据图!$24:$24,MATCH(S10,数据图!$6:$6,0))</f>
        <v/>
      </c>
      <c r="T13" s="10">
        <f>INDEX(数据图!$24:$24,MATCH(T10,数据图!$6:$6,0))</f>
        <v/>
      </c>
      <c r="U13" s="10">
        <f>INDEX(数据图!$24:$24,MATCH(U10,数据图!$6:$6,0))</f>
        <v/>
      </c>
      <c r="V13" s="42" t="n"/>
      <c r="W13" s="42" t="n"/>
      <c r="X13" s="42" t="n"/>
      <c r="Y13" s="42" t="n"/>
      <c r="Z13" s="42" t="n"/>
    </row>
    <row r="14" ht="27" customHeight="1" s="144">
      <c r="A14" s="5" t="inlineStr">
        <is>
          <t>良好指标序号</t>
        </is>
      </c>
      <c r="B14" s="6">
        <f t="array" ref="B14">INDEX(数据图!$6:$6,SMALL(IF((数据图!$B24:$AO24&gt;=数据图!$AG$13)*(数据图!$B24:$AO24&lt;=数据图!$AI$13),COLUMN(数据图!$B:$AO),256),COLUMN(数据图!A1)))&amp;""</f>
        <v/>
      </c>
      <c r="C14" s="6">
        <f t="array" ref="C14">INDEX(数据图!$6:$6,SMALL(IF((数据图!$B24:$AO24&gt;=数据图!$AG$13)*(数据图!$B24:$AO24&lt;=数据图!$AI$13),COLUMN(数据图!$B:$AO),256),COLUMN(数据图!B1)))&amp;""</f>
        <v/>
      </c>
      <c r="D14" s="6">
        <f t="array" ref="D14">INDEX(数据图!$6:$6,SMALL(IF((数据图!$B24:$AO24&gt;=数据图!$AG$13)*(数据图!$B24:$AO24&lt;=数据图!$AI$13),COLUMN(数据图!$B:$AO),256),COLUMN(数据图!C1)))&amp;""</f>
        <v/>
      </c>
      <c r="E14" s="6">
        <f t="array" ref="E14">INDEX(数据图!$6:$6,SMALL(IF((数据图!$B24:$AO24&gt;=数据图!$AG$13)*(数据图!$B24:$AO24&lt;=数据图!$AI$13),COLUMN(数据图!$B:$AO),256),COLUMN(数据图!D1)))&amp;""</f>
        <v/>
      </c>
      <c r="F14" s="6">
        <f t="array" ref="F14">INDEX(数据图!$6:$6,SMALL(IF((数据图!$B24:$AO24&gt;=数据图!$AG$13)*(数据图!$B24:$AO24&lt;=数据图!$AI$13),COLUMN(数据图!$B:$AO),256),COLUMN(数据图!E1)))&amp;""</f>
        <v/>
      </c>
      <c r="G14" s="6">
        <f t="array" ref="G14">INDEX(数据图!$6:$6,SMALL(IF((数据图!$B24:$AO24&gt;=数据图!$AG$13)*(数据图!$B24:$AO24&lt;=数据图!$AI$13),COLUMN(数据图!$B:$AO),256),COLUMN(数据图!F1)))&amp;""</f>
        <v/>
      </c>
      <c r="H14" s="6">
        <f t="array" ref="H14">INDEX(数据图!$6:$6,SMALL(IF((数据图!$B24:$AO24&gt;=数据图!$AG$13)*(数据图!$B24:$AO24&lt;=数据图!$AI$13),COLUMN(数据图!$B:$AO),256),COLUMN(数据图!G1)))&amp;""</f>
        <v/>
      </c>
      <c r="I14" s="6">
        <f t="array" ref="I14">INDEX(数据图!$6:$6,SMALL(IF((数据图!$B24:$AO24&gt;=数据图!$AG$13)*(数据图!$B24:$AO24&lt;=数据图!$AI$13),COLUMN(数据图!$B:$AO),256),COLUMN(数据图!H1)))&amp;""</f>
        <v/>
      </c>
      <c r="J14" s="6">
        <f t="array" ref="J14">INDEX(数据图!$6:$6,SMALL(IF((数据图!$B24:$AO24&gt;=数据图!$AG$13)*(数据图!$B24:$AO24&lt;=数据图!$AI$13),COLUMN(数据图!$B:$AO),256),COLUMN(数据图!I1)))&amp;""</f>
        <v/>
      </c>
      <c r="K14" s="6">
        <f t="array" ref="K14">INDEX(数据图!$6:$6,SMALL(IF((数据图!$B24:$AO24&gt;=数据图!$AG$13)*(数据图!$B24:$AO24&lt;=数据图!$AI$13),COLUMN(数据图!$B:$AO),256),COLUMN(数据图!J1)))&amp;""</f>
        <v/>
      </c>
      <c r="L14" s="6">
        <f t="array" ref="L14">INDEX(数据图!$6:$6,SMALL(IF((数据图!$B24:$AO24&gt;=数据图!$AG$13)*(数据图!$B24:$AO24&lt;=数据图!$AI$13),COLUMN(数据图!$B:$AO),256),COLUMN(数据图!K1)))&amp;""</f>
        <v/>
      </c>
      <c r="M14" s="6">
        <f t="array" ref="M14">INDEX(数据图!$6:$6,SMALL(IF((数据图!$B24:$AO24&gt;=数据图!$AG$13)*(数据图!$B24:$AO24&lt;=数据图!$AI$13),COLUMN(数据图!$B:$AO),256),COLUMN(数据图!L1)))&amp;""</f>
        <v/>
      </c>
      <c r="N14" s="6">
        <f t="array" ref="N14">INDEX(数据图!$6:$6,SMALL(IF((数据图!$B24:$AO24&gt;=数据图!$AG$13)*(数据图!$B24:$AO24&lt;=数据图!$AI$13),COLUMN(数据图!$B:$AO),256),COLUMN(数据图!M1)))&amp;""</f>
        <v/>
      </c>
      <c r="O14" s="6">
        <f t="array" ref="O14">INDEX(数据图!$6:$6,SMALL(IF((数据图!$B24:$AO24&gt;=数据图!$AG$13)*(数据图!$B24:$AO24&lt;=数据图!$AI$13),COLUMN(数据图!$B:$AO),256),COLUMN(数据图!N1)))&amp;""</f>
        <v/>
      </c>
      <c r="P14" s="6">
        <f t="array" ref="P14">INDEX(数据图!$6:$6,SMALL(IF((数据图!$B24:$AO24&gt;=数据图!$AG$13)*(数据图!$B24:$AO24&lt;=数据图!$AI$13),COLUMN(数据图!$B:$AO),256),COLUMN(数据图!O1)))&amp;""</f>
        <v/>
      </c>
      <c r="Q14" s="6">
        <f t="array" ref="Q14">INDEX(数据图!$6:$6,SMALL(IF((数据图!$B24:$AO24&gt;=数据图!$AG$13)*(数据图!$B24:$AO24&lt;=数据图!$AI$13),COLUMN(数据图!$B:$AO),256),COLUMN(数据图!P1)))&amp;""</f>
        <v/>
      </c>
      <c r="R14" s="6">
        <f t="array" ref="R14">INDEX(数据图!$6:$6,SMALL(IF((数据图!$B24:$AO24&gt;=数据图!$AG$13)*(数据图!$B24:$AO24&lt;=数据图!$AI$13),COLUMN(数据图!$B:$AO),256),COLUMN(数据图!Q1)))&amp;""</f>
        <v/>
      </c>
      <c r="S14" s="6">
        <f t="array" ref="S14">INDEX(数据图!$6:$6,SMALL(IF((数据图!$B24:$AO24&gt;=数据图!$AG$13)*(数据图!$B24:$AO24&lt;=数据图!$AI$13),COLUMN(数据图!$B:$AO),256),COLUMN(数据图!R1)))&amp;""</f>
        <v/>
      </c>
      <c r="T14" s="6">
        <f t="array" ref="T14">INDEX(数据图!$6:$6,SMALL(IF((数据图!$B24:$AO24&gt;=数据图!$AG$13)*(数据图!$B24:$AO24&lt;=数据图!$AI$13),COLUMN(数据图!$B:$AO),256),COLUMN(数据图!S1)))&amp;""</f>
        <v/>
      </c>
      <c r="U14" s="6">
        <f t="array" ref="U14">INDEX(数据图!$6:$6,SMALL(IF((数据图!$B24:$AO24&gt;=数据图!$AG$13)*(数据图!$B24:$AO24&lt;=数据图!$AI$13),COLUMN(数据图!$B:$AO),256),COLUMN(数据图!T1)))&amp;""</f>
        <v/>
      </c>
      <c r="V14" s="42" t="n"/>
      <c r="W14" s="42" t="n"/>
      <c r="X14" s="42" t="n"/>
      <c r="Y14" s="42" t="n"/>
      <c r="Z14" s="42" t="n"/>
    </row>
    <row r="15" ht="42" customHeight="1" s="144">
      <c r="A15" s="7" t="inlineStr">
        <is>
          <t>指标明细</t>
        </is>
      </c>
      <c r="B15" s="8">
        <f>INDEX(数据图!$8:$8,MATCH(B14,数据图!$6:$6,0))</f>
        <v/>
      </c>
      <c r="C15" s="8">
        <f>INDEX(数据图!$8:$8,MATCH(C14,数据图!$6:$6,0))</f>
        <v/>
      </c>
      <c r="D15" s="8">
        <f>INDEX(数据图!$8:$8,MATCH(D14,数据图!$6:$6,0))</f>
        <v/>
      </c>
      <c r="E15" s="8">
        <f>INDEX(数据图!$8:$8,MATCH(E14,数据图!$6:$6,0))</f>
        <v/>
      </c>
      <c r="F15" s="8">
        <f>INDEX(数据图!$8:$8,MATCH(F14,数据图!$6:$6,0))</f>
        <v/>
      </c>
      <c r="G15" s="8">
        <f>INDEX(数据图!$8:$8,MATCH(G14,数据图!$6:$6,0))</f>
        <v/>
      </c>
      <c r="H15" s="8">
        <f>INDEX(数据图!$8:$8,MATCH(H14,数据图!$6:$6,0))</f>
        <v/>
      </c>
      <c r="I15" s="8">
        <f>INDEX(数据图!$8:$8,MATCH(I14,数据图!$6:$6,0))</f>
        <v/>
      </c>
      <c r="J15" s="8">
        <f>INDEX(数据图!$8:$8,MATCH(J14,数据图!$6:$6,0))</f>
        <v/>
      </c>
      <c r="K15" s="8">
        <f>INDEX(数据图!$8:$8,MATCH(K14,数据图!$6:$6,0))</f>
        <v/>
      </c>
      <c r="L15" s="8">
        <f>INDEX(数据图!$8:$8,MATCH(L14,数据图!$6:$6,0))</f>
        <v/>
      </c>
      <c r="M15" s="8">
        <f>INDEX(数据图!$8:$8,MATCH(M14,数据图!$6:$6,0))</f>
        <v/>
      </c>
      <c r="N15" s="8">
        <f>INDEX(数据图!$8:$8,MATCH(N14,数据图!$6:$6,0))</f>
        <v/>
      </c>
      <c r="O15" s="8">
        <f>INDEX(数据图!$8:$8,MATCH(O14,数据图!$6:$6,0))</f>
        <v/>
      </c>
      <c r="P15" s="8">
        <f>INDEX(数据图!$8:$8,MATCH(P14,数据图!$6:$6,0))</f>
        <v/>
      </c>
      <c r="Q15" s="8">
        <f>INDEX(数据图!$8:$8,MATCH(Q14,数据图!$6:$6,0))</f>
        <v/>
      </c>
      <c r="R15" s="8">
        <f>INDEX(数据图!$8:$8,MATCH(R14,数据图!$6:$6,0))</f>
        <v/>
      </c>
      <c r="S15" s="8">
        <f>INDEX(数据图!$8:$8,MATCH(S14,数据图!$6:$6,0))</f>
        <v/>
      </c>
      <c r="T15" s="8">
        <f>INDEX(数据图!$8:$8,MATCH(T14,数据图!$6:$6,0))</f>
        <v/>
      </c>
      <c r="U15" s="8">
        <f>INDEX(数据图!$8:$8,MATCH(U14,数据图!$6:$6,0))</f>
        <v/>
      </c>
      <c r="V15" s="42" t="n"/>
      <c r="W15" s="42" t="n"/>
      <c r="X15" s="42" t="n"/>
      <c r="Y15" s="42" t="n"/>
      <c r="Z15" s="42" t="n"/>
    </row>
    <row r="16" ht="24" customHeight="1" s="144">
      <c r="A16" s="7" t="inlineStr">
        <is>
          <t>岗位评分均值</t>
        </is>
      </c>
      <c r="B16" s="180">
        <f>INDEX(数据图!$22:$22,MATCH(B14,数据图!$6:$6,0))</f>
        <v/>
      </c>
      <c r="C16" s="180">
        <f>INDEX(数据图!$22:$22,MATCH(C14,数据图!$6:$6,0))</f>
        <v/>
      </c>
      <c r="D16" s="180">
        <f>INDEX(数据图!$22:$22,MATCH(D14,数据图!$6:$6,0))</f>
        <v/>
      </c>
      <c r="E16" s="180">
        <f>INDEX(数据图!$22:$22,MATCH(E14,数据图!$6:$6,0))</f>
        <v/>
      </c>
      <c r="F16" s="180">
        <f>INDEX(数据图!$22:$22,MATCH(F14,数据图!$6:$6,0))</f>
        <v/>
      </c>
      <c r="G16" s="180">
        <f>INDEX(数据图!$22:$22,MATCH(G14,数据图!$6:$6,0))</f>
        <v/>
      </c>
      <c r="H16" s="180">
        <f>INDEX(数据图!$22:$22,MATCH(H14,数据图!$6:$6,0))</f>
        <v/>
      </c>
      <c r="I16" s="180">
        <f>INDEX(数据图!$22:$22,MATCH(I14,数据图!$6:$6,0))</f>
        <v/>
      </c>
      <c r="J16" s="180">
        <f>INDEX(数据图!$22:$22,MATCH(J14,数据图!$6:$6,0))</f>
        <v/>
      </c>
      <c r="K16" s="180">
        <f>INDEX(数据图!$22:$22,MATCH(K14,数据图!$6:$6,0))</f>
        <v/>
      </c>
      <c r="L16" s="180">
        <f>INDEX(数据图!$22:$22,MATCH(L14,数据图!$6:$6,0))</f>
        <v/>
      </c>
      <c r="M16" s="180">
        <f>INDEX(数据图!$22:$22,MATCH(M14,数据图!$6:$6,0))</f>
        <v/>
      </c>
      <c r="N16" s="180">
        <f>INDEX(数据图!$22:$22,MATCH(N14,数据图!$6:$6,0))</f>
        <v/>
      </c>
      <c r="O16" s="180">
        <f>INDEX(数据图!$22:$22,MATCH(O14,数据图!$6:$6,0))</f>
        <v/>
      </c>
      <c r="P16" s="180">
        <f>INDEX(数据图!$22:$22,MATCH(P14,数据图!$6:$6,0))</f>
        <v/>
      </c>
      <c r="Q16" s="180">
        <f>INDEX(数据图!$22:$22,MATCH(Q14,数据图!$6:$6,0))</f>
        <v/>
      </c>
      <c r="R16" s="180">
        <f>INDEX(数据图!$22:$22,MATCH(R14,数据图!$6:$6,0))</f>
        <v/>
      </c>
      <c r="S16" s="180">
        <f>INDEX(数据图!$22:$22,MATCH(S14,数据图!$6:$6,0))</f>
        <v/>
      </c>
      <c r="T16" s="180">
        <f>INDEX(数据图!$22:$22,MATCH(T14,数据图!$6:$6,0))</f>
        <v/>
      </c>
      <c r="U16" s="180">
        <f>INDEX(数据图!$22:$22,MATCH(U14,数据图!$6:$6,0))</f>
        <v/>
      </c>
      <c r="V16" s="42" t="n"/>
      <c r="W16" s="42" t="n"/>
      <c r="X16" s="42" t="n"/>
      <c r="Y16" s="42" t="n"/>
      <c r="Z16" s="42" t="n"/>
    </row>
    <row r="17" ht="24" customHeight="1" s="144">
      <c r="A17" s="7" t="inlineStr">
        <is>
          <t>实际达成率</t>
        </is>
      </c>
      <c r="B17" s="10">
        <f>INDEX(数据图!$24:$24,MATCH(B14,数据图!$6:$6,0))</f>
        <v/>
      </c>
      <c r="C17" s="10">
        <f>INDEX(数据图!$24:$24,MATCH(C14,数据图!$6:$6,0))</f>
        <v/>
      </c>
      <c r="D17" s="10">
        <f>INDEX(数据图!$24:$24,MATCH(D14,数据图!$6:$6,0))</f>
        <v/>
      </c>
      <c r="E17" s="10">
        <f>INDEX(数据图!$24:$24,MATCH(E14,数据图!$6:$6,0))</f>
        <v/>
      </c>
      <c r="F17" s="10">
        <f>INDEX(数据图!$24:$24,MATCH(F14,数据图!$6:$6,0))</f>
        <v/>
      </c>
      <c r="G17" s="10">
        <f>INDEX(数据图!$24:$24,MATCH(G14,数据图!$6:$6,0))</f>
        <v/>
      </c>
      <c r="H17" s="10">
        <f>INDEX(数据图!$24:$24,MATCH(H14,数据图!$6:$6,0))</f>
        <v/>
      </c>
      <c r="I17" s="10">
        <f>INDEX(数据图!$24:$24,MATCH(I14,数据图!$6:$6,0))</f>
        <v/>
      </c>
      <c r="J17" s="10">
        <f>INDEX(数据图!$24:$24,MATCH(J14,数据图!$6:$6,0))</f>
        <v/>
      </c>
      <c r="K17" s="10">
        <f>INDEX(数据图!$24:$24,MATCH(K14,数据图!$6:$6,0))</f>
        <v/>
      </c>
      <c r="L17" s="10">
        <f>INDEX(数据图!$24:$24,MATCH(L14,数据图!$6:$6,0))</f>
        <v/>
      </c>
      <c r="M17" s="10">
        <f>INDEX(数据图!$24:$24,MATCH(M14,数据图!$6:$6,0))</f>
        <v/>
      </c>
      <c r="N17" s="10">
        <f>INDEX(数据图!$24:$24,MATCH(N14,数据图!$6:$6,0))</f>
        <v/>
      </c>
      <c r="O17" s="10">
        <f>INDEX(数据图!$24:$24,MATCH(O14,数据图!$6:$6,0))</f>
        <v/>
      </c>
      <c r="P17" s="10">
        <f>INDEX(数据图!$24:$24,MATCH(P14,数据图!$6:$6,0))</f>
        <v/>
      </c>
      <c r="Q17" s="10">
        <f>INDEX(数据图!$24:$24,MATCH(Q14,数据图!$6:$6,0))</f>
        <v/>
      </c>
      <c r="R17" s="10">
        <f>INDEX(数据图!$24:$24,MATCH(R14,数据图!$6:$6,0))</f>
        <v/>
      </c>
      <c r="S17" s="10">
        <f>INDEX(数据图!$24:$24,MATCH(S14,数据图!$6:$6,0))</f>
        <v/>
      </c>
      <c r="T17" s="10">
        <f>INDEX(数据图!$24:$24,MATCH(T14,数据图!$6:$6,0))</f>
        <v/>
      </c>
      <c r="U17" s="10">
        <f>INDEX(数据图!$24:$24,MATCH(U14,数据图!$6:$6,0))</f>
        <v/>
      </c>
      <c r="V17" s="42" t="n"/>
      <c r="W17" s="42" t="n"/>
      <c r="X17" s="42" t="n"/>
      <c r="Y17" s="42" t="n"/>
      <c r="Z17" s="42" t="n"/>
    </row>
    <row r="18" ht="28.5" customHeight="1" s="144">
      <c r="A18" s="11" t="inlineStr">
        <is>
          <t>合格指标序号（不含优、良）</t>
        </is>
      </c>
      <c r="B18" s="6">
        <f t="array" ref="B18">INDEX(数据图!$6:$6,SMALL(IF((数据图!$B24:$AO24&gt;=数据图!$AG$12)*(数据图!$B24:$AO24&lt;=数据图!$AI$12),COLUMN(数据图!$B:$AO),256),COLUMN(数据图!A1)))&amp;""</f>
        <v/>
      </c>
      <c r="C18" s="6">
        <f t="array" ref="C18">INDEX(数据图!$6:$6,SMALL(IF((数据图!$B24:$AO24&gt;=数据图!$AG$12)*(数据图!$B24:$AO24&lt;=数据图!$AI$12),COLUMN(数据图!$B:$AO),256),COLUMN(数据图!B1)))&amp;""</f>
        <v/>
      </c>
      <c r="D18" s="6">
        <f t="array" ref="D18">INDEX(数据图!$6:$6,SMALL(IF((数据图!$B24:$AO24&gt;=数据图!$AG$12)*(数据图!$B24:$AO24&lt;=数据图!$AI$12),COLUMN(数据图!$B:$AO),256),COLUMN(数据图!C1)))&amp;""</f>
        <v/>
      </c>
      <c r="E18" s="6">
        <f t="array" ref="E18">INDEX(数据图!$6:$6,SMALL(IF((数据图!$B24:$AO24&gt;=数据图!$AG$12)*(数据图!$B24:$AO24&lt;=数据图!$AI$12),COLUMN(数据图!$B:$AO),256),COLUMN(数据图!D1)))&amp;""</f>
        <v/>
      </c>
      <c r="F18" s="6">
        <f t="array" ref="F18">INDEX(数据图!$6:$6,SMALL(IF((数据图!$B24:$AO24&gt;=数据图!$AG$12)*(数据图!$B24:$AO24&lt;=数据图!$AI$12),COLUMN(数据图!$B:$AO),256),COLUMN(数据图!E1)))&amp;""</f>
        <v/>
      </c>
      <c r="G18" s="6">
        <f t="array" ref="G18">INDEX(数据图!$6:$6,SMALL(IF((数据图!$B24:$AO24&gt;=数据图!$AG$12)*(数据图!$B24:$AO24&lt;=数据图!$AI$12),COLUMN(数据图!$B:$AO),256),COLUMN(数据图!F1)))&amp;""</f>
        <v/>
      </c>
      <c r="H18" s="6">
        <f t="array" ref="H18">INDEX(数据图!$6:$6,SMALL(IF((数据图!$B24:$AO24&gt;=数据图!$AG$12)*(数据图!$B24:$AO24&lt;=数据图!$AI$12),COLUMN(数据图!$B:$AO),256),COLUMN(数据图!G1)))&amp;""</f>
        <v/>
      </c>
      <c r="I18" s="6">
        <f t="array" ref="I18">INDEX(数据图!$6:$6,SMALL(IF((数据图!$B24:$AO24&gt;=数据图!$AG$12)*(数据图!$B24:$AO24&lt;=数据图!$AI$12),COLUMN(数据图!$B:$AO),256),COLUMN(数据图!H1)))&amp;""</f>
        <v/>
      </c>
      <c r="J18" s="6">
        <f t="array" ref="J18">INDEX(数据图!$6:$6,SMALL(IF((数据图!$B24:$AO24&gt;=数据图!$AG$12)*(数据图!$B24:$AO24&lt;=数据图!$AI$12),COLUMN(数据图!$B:$AO),256),COLUMN(数据图!I1)))&amp;""</f>
        <v/>
      </c>
      <c r="K18" s="6">
        <f t="array" ref="K18">INDEX(数据图!$6:$6,SMALL(IF((数据图!$B24:$AO24&gt;=数据图!$AG$12)*(数据图!$B24:$AO24&lt;=数据图!$AI$12),COLUMN(数据图!$B:$AO),256),COLUMN(数据图!J1)))&amp;""</f>
        <v/>
      </c>
      <c r="L18" s="6">
        <f t="array" ref="L18">INDEX(数据图!$6:$6,SMALL(IF((数据图!$B24:$AO24&gt;=数据图!$AG$12)*(数据图!$B24:$AO24&lt;=数据图!$AI$12),COLUMN(数据图!$B:$AO),256),COLUMN(数据图!K1)))&amp;""</f>
        <v/>
      </c>
      <c r="M18" s="6">
        <f t="array" ref="M18">INDEX(数据图!$6:$6,SMALL(IF((数据图!$B24:$AO24&gt;=数据图!$AG$12)*(数据图!$B24:$AO24&lt;=数据图!$AI$12),COLUMN(数据图!$B:$AO),256),COLUMN(数据图!L1)))&amp;""</f>
        <v/>
      </c>
      <c r="N18" s="6">
        <f t="array" ref="N18">INDEX(数据图!$6:$6,SMALL(IF((数据图!$B24:$AO24&gt;=数据图!$AG$12)*(数据图!$B24:$AO24&lt;=数据图!$AI$12),COLUMN(数据图!$B:$AO),256),COLUMN(数据图!M1)))&amp;""</f>
        <v/>
      </c>
      <c r="O18" s="6">
        <f t="array" ref="O18">INDEX(数据图!$6:$6,SMALL(IF((数据图!$B24:$AO24&gt;=数据图!$AG$12)*(数据图!$B24:$AO24&lt;=数据图!$AI$12),COLUMN(数据图!$B:$AO),256),COLUMN(数据图!N1)))&amp;""</f>
        <v/>
      </c>
      <c r="P18" s="6">
        <f t="array" ref="P18">INDEX(数据图!$6:$6,SMALL(IF((数据图!$B24:$AO24&gt;=数据图!$AG$12)*(数据图!$B24:$AO24&lt;=数据图!$AI$12),COLUMN(数据图!$B:$AO),256),COLUMN(数据图!O1)))&amp;""</f>
        <v/>
      </c>
      <c r="Q18" s="6">
        <f t="array" ref="Q18">INDEX(数据图!$6:$6,SMALL(IF((数据图!$B24:$AO24&gt;=数据图!$AG$12)*(数据图!$B24:$AO24&lt;=数据图!$AI$12),COLUMN(数据图!$B:$AO),256),COLUMN(数据图!P1)))&amp;""</f>
        <v/>
      </c>
      <c r="R18" s="6">
        <f t="array" ref="R18">INDEX(数据图!$6:$6,SMALL(IF((数据图!$B24:$AO24&gt;=数据图!$AG$12)*(数据图!$B24:$AO24&lt;=数据图!$AI$12),COLUMN(数据图!$B:$AO),256),COLUMN(数据图!Q1)))&amp;""</f>
        <v/>
      </c>
      <c r="S18" s="6">
        <f t="array" ref="S18">INDEX(数据图!$6:$6,SMALL(IF((数据图!$B24:$AO24&gt;=数据图!$AG$12)*(数据图!$B24:$AO24&lt;=数据图!$AI$12),COLUMN(数据图!$B:$AO),256),COLUMN(数据图!R1)))&amp;""</f>
        <v/>
      </c>
      <c r="T18" s="6">
        <f t="array" ref="T18">INDEX(数据图!$6:$6,SMALL(IF((数据图!$B24:$AO24&gt;=数据图!$AG$12)*(数据图!$B24:$AO24&lt;=数据图!$AI$12),COLUMN(数据图!$B:$AO),256),COLUMN(数据图!S1)))&amp;""</f>
        <v/>
      </c>
      <c r="U18" s="6">
        <f t="array" ref="U18">INDEX(数据图!$6:$6,SMALL(IF((数据图!$B24:$AO24&gt;=数据图!$AG$12)*(数据图!$B24:$AO24&lt;=数据图!$AI$12),COLUMN(数据图!$B:$AO),256),COLUMN(数据图!T1)))&amp;""</f>
        <v/>
      </c>
      <c r="V18" s="42" t="n"/>
      <c r="W18" s="42" t="n"/>
      <c r="X18" s="42" t="n"/>
      <c r="Y18" s="42" t="n"/>
      <c r="Z18" s="42" t="n"/>
    </row>
    <row r="19" ht="45.75" customHeight="1" s="144">
      <c r="A19" s="7" t="inlineStr">
        <is>
          <t>指标明细</t>
        </is>
      </c>
      <c r="B19" s="8">
        <f>INDEX(数据图!$8:$8,MATCH(B18,数据图!$6:$6,0))</f>
        <v/>
      </c>
      <c r="C19" s="8">
        <f>INDEX(数据图!$8:$8,MATCH(C18,数据图!$6:$6,0))</f>
        <v/>
      </c>
      <c r="D19" s="8">
        <f>INDEX(数据图!$8:$8,MATCH(D18,数据图!$6:$6,0))</f>
        <v/>
      </c>
      <c r="E19" s="8">
        <f>INDEX(数据图!$8:$8,MATCH(E18,数据图!$6:$6,0))</f>
        <v/>
      </c>
      <c r="F19" s="8">
        <f>INDEX(数据图!$8:$8,MATCH(F18,数据图!$6:$6,0))</f>
        <v/>
      </c>
      <c r="G19" s="8">
        <f>INDEX(数据图!$8:$8,MATCH(G18,数据图!$6:$6,0))</f>
        <v/>
      </c>
      <c r="H19" s="8">
        <f>INDEX(数据图!$8:$8,MATCH(H18,数据图!$6:$6,0))</f>
        <v/>
      </c>
      <c r="I19" s="8">
        <f>INDEX(数据图!$8:$8,MATCH(I18,数据图!$6:$6,0))</f>
        <v/>
      </c>
      <c r="J19" s="8">
        <f>INDEX(数据图!$8:$8,MATCH(J18,数据图!$6:$6,0))</f>
        <v/>
      </c>
      <c r="K19" s="8">
        <f>INDEX(数据图!$8:$8,MATCH(K18,数据图!$6:$6,0))</f>
        <v/>
      </c>
      <c r="L19" s="8">
        <f>INDEX(数据图!$8:$8,MATCH(L18,数据图!$6:$6,0))</f>
        <v/>
      </c>
      <c r="M19" s="8">
        <f>INDEX(数据图!$8:$8,MATCH(M18,数据图!$6:$6,0))</f>
        <v/>
      </c>
      <c r="N19" s="8">
        <f>INDEX(数据图!$8:$8,MATCH(N18,数据图!$6:$6,0))</f>
        <v/>
      </c>
      <c r="O19" s="8">
        <f>INDEX(数据图!$8:$8,MATCH(O18,数据图!$6:$6,0))</f>
        <v/>
      </c>
      <c r="P19" s="8">
        <f>INDEX(数据图!$8:$8,MATCH(P18,数据图!$6:$6,0))</f>
        <v/>
      </c>
      <c r="Q19" s="8">
        <f>INDEX(数据图!$8:$8,MATCH(Q18,数据图!$6:$6,0))</f>
        <v/>
      </c>
      <c r="R19" s="8">
        <f>INDEX(数据图!$8:$8,MATCH(R18,数据图!$6:$6,0))</f>
        <v/>
      </c>
      <c r="S19" s="8">
        <f>INDEX(数据图!$8:$8,MATCH(S18,数据图!$6:$6,0))</f>
        <v/>
      </c>
      <c r="T19" s="8">
        <f>INDEX(数据图!$8:$8,MATCH(T18,数据图!$6:$6,0))</f>
        <v/>
      </c>
      <c r="U19" s="8">
        <f>INDEX(数据图!$8:$8,MATCH(U18,数据图!$6:$6,0))</f>
        <v/>
      </c>
      <c r="V19" s="42" t="n"/>
      <c r="W19" s="42" t="n"/>
      <c r="X19" s="42" t="n"/>
      <c r="Y19" s="42" t="n"/>
      <c r="Z19" s="42" t="n"/>
    </row>
    <row r="20" ht="24" customHeight="1" s="144">
      <c r="A20" s="7" t="inlineStr">
        <is>
          <t>评分值</t>
        </is>
      </c>
      <c r="B20" s="180">
        <f>INDEX(数据图!$22:$22,MATCH(B18,数据图!$6:$6,0))</f>
        <v/>
      </c>
      <c r="C20" s="180">
        <f>INDEX(数据图!$22:$22,MATCH(C18,数据图!$6:$6,0))</f>
        <v/>
      </c>
      <c r="D20" s="180">
        <f>INDEX(数据图!$22:$22,MATCH(D18,数据图!$6:$6,0))</f>
        <v/>
      </c>
      <c r="E20" s="180">
        <f>INDEX(数据图!$22:$22,MATCH(E18,数据图!$6:$6,0))</f>
        <v/>
      </c>
      <c r="F20" s="180">
        <f>INDEX(数据图!$22:$22,MATCH(F18,数据图!$6:$6,0))</f>
        <v/>
      </c>
      <c r="G20" s="180">
        <f>INDEX(数据图!$22:$22,MATCH(G18,数据图!$6:$6,0))</f>
        <v/>
      </c>
      <c r="H20" s="180">
        <f>INDEX(数据图!$22:$22,MATCH(H18,数据图!$6:$6,0))</f>
        <v/>
      </c>
      <c r="I20" s="180">
        <f>INDEX(数据图!$22:$22,MATCH(I18,数据图!$6:$6,0))</f>
        <v/>
      </c>
      <c r="J20" s="180">
        <f>INDEX(数据图!$22:$22,MATCH(J18,数据图!$6:$6,0))</f>
        <v/>
      </c>
      <c r="K20" s="180">
        <f>INDEX(数据图!$22:$22,MATCH(K18,数据图!$6:$6,0))</f>
        <v/>
      </c>
      <c r="L20" s="180">
        <f>INDEX(数据图!$22:$22,MATCH(L18,数据图!$6:$6,0))</f>
        <v/>
      </c>
      <c r="M20" s="180">
        <f>INDEX(数据图!$22:$22,MATCH(M18,数据图!$6:$6,0))</f>
        <v/>
      </c>
      <c r="N20" s="180">
        <f>INDEX(数据图!$22:$22,MATCH(N18,数据图!$6:$6,0))</f>
        <v/>
      </c>
      <c r="O20" s="180">
        <f>INDEX(数据图!$22:$22,MATCH(O18,数据图!$6:$6,0))</f>
        <v/>
      </c>
      <c r="P20" s="180">
        <f>INDEX(数据图!$22:$22,MATCH(P18,数据图!$6:$6,0))</f>
        <v/>
      </c>
      <c r="Q20" s="180">
        <f>INDEX(数据图!$22:$22,MATCH(Q18,数据图!$6:$6,0))</f>
        <v/>
      </c>
      <c r="R20" s="180">
        <f>INDEX(数据图!$22:$22,MATCH(R18,数据图!$6:$6,0))</f>
        <v/>
      </c>
      <c r="S20" s="180">
        <f>INDEX(数据图!$22:$22,MATCH(S18,数据图!$6:$6,0))</f>
        <v/>
      </c>
      <c r="T20" s="180">
        <f>INDEX(数据图!$22:$22,MATCH(T18,数据图!$6:$6,0))</f>
        <v/>
      </c>
      <c r="U20" s="180">
        <f>INDEX(数据图!$22:$22,MATCH(U18,数据图!$6:$6,0))</f>
        <v/>
      </c>
      <c r="V20" s="42" t="n"/>
      <c r="W20" s="42" t="n"/>
      <c r="X20" s="42" t="n"/>
      <c r="Y20" s="42" t="n"/>
      <c r="Z20" s="42" t="n"/>
    </row>
    <row r="21" ht="24" customHeight="1" s="144">
      <c r="A21" s="7" t="inlineStr">
        <is>
          <t>实际达成率</t>
        </is>
      </c>
      <c r="B21" s="10">
        <f>INDEX(数据图!$24:$24,MATCH(B18,数据图!$6:$6,0))</f>
        <v/>
      </c>
      <c r="C21" s="10">
        <f>INDEX(数据图!$24:$24,MATCH(C18,数据图!$6:$6,0))</f>
        <v/>
      </c>
      <c r="D21" s="10">
        <f>INDEX(数据图!$24:$24,MATCH(D18,数据图!$6:$6,0))</f>
        <v/>
      </c>
      <c r="E21" s="10">
        <f>INDEX(数据图!$24:$24,MATCH(E18,数据图!$6:$6,0))</f>
        <v/>
      </c>
      <c r="F21" s="10">
        <f>INDEX(数据图!$24:$24,MATCH(F18,数据图!$6:$6,0))</f>
        <v/>
      </c>
      <c r="G21" s="10">
        <f>INDEX(数据图!$24:$24,MATCH(G18,数据图!$6:$6,0))</f>
        <v/>
      </c>
      <c r="H21" s="10">
        <f>INDEX(数据图!$24:$24,MATCH(H18,数据图!$6:$6,0))</f>
        <v/>
      </c>
      <c r="I21" s="10">
        <f>INDEX(数据图!$24:$24,MATCH(I18,数据图!$6:$6,0))</f>
        <v/>
      </c>
      <c r="J21" s="10">
        <f>INDEX(数据图!$24:$24,MATCH(J18,数据图!$6:$6,0))</f>
        <v/>
      </c>
      <c r="K21" s="10">
        <f>INDEX(数据图!$24:$24,MATCH(K18,数据图!$6:$6,0))</f>
        <v/>
      </c>
      <c r="L21" s="10">
        <f>INDEX(数据图!$24:$24,MATCH(L18,数据图!$6:$6,0))</f>
        <v/>
      </c>
      <c r="M21" s="10">
        <f>INDEX(数据图!$24:$24,MATCH(M18,数据图!$6:$6,0))</f>
        <v/>
      </c>
      <c r="N21" s="10">
        <f>INDEX(数据图!$24:$24,MATCH(N18,数据图!$6:$6,0))</f>
        <v/>
      </c>
      <c r="O21" s="10">
        <f>INDEX(数据图!$24:$24,MATCH(O18,数据图!$6:$6,0))</f>
        <v/>
      </c>
      <c r="P21" s="10">
        <f>INDEX(数据图!$24:$24,MATCH(P18,数据图!$6:$6,0))</f>
        <v/>
      </c>
      <c r="Q21" s="10">
        <f>INDEX(数据图!$24:$24,MATCH(Q18,数据图!$6:$6,0))</f>
        <v/>
      </c>
      <c r="R21" s="10">
        <f>INDEX(数据图!$24:$24,MATCH(R18,数据图!$6:$6,0))</f>
        <v/>
      </c>
      <c r="S21" s="10">
        <f>INDEX(数据图!$24:$24,MATCH(S18,数据图!$6:$6,0))</f>
        <v/>
      </c>
      <c r="T21" s="10">
        <f>INDEX(数据图!$24:$24,MATCH(T18,数据图!$6:$6,0))</f>
        <v/>
      </c>
      <c r="U21" s="10">
        <f>INDEX(数据图!$24:$24,MATCH(U18,数据图!$6:$6,0))</f>
        <v/>
      </c>
      <c r="V21" s="42" t="n"/>
      <c r="W21" s="42" t="n"/>
      <c r="X21" s="42" t="n"/>
      <c r="Y21" s="42" t="n"/>
      <c r="Z21" s="42" t="n"/>
    </row>
    <row r="22" ht="27" customHeight="1" s="144">
      <c r="A22" s="5" t="inlineStr">
        <is>
          <t>不合格指标序号</t>
        </is>
      </c>
      <c r="B22" s="6">
        <f t="array" ref="B22">INDEX(数据图!$6:$6,SMALL(IF((数据图!$B24:$AO24&lt;=数据图!$AI$11),COLUMN(数据图!$B:$AO),256),COLUMN(数据图!A1)))&amp;""</f>
        <v/>
      </c>
      <c r="C22" s="6">
        <f t="array" ref="C22">IF(ISERROR(INDEX(数据图!$6:$6,SMALL(IF((数据图!#REF!&lt;=数据图!$AI$11),COLUMN(数据图!$B:$AO),256),COLUMN(数据图!B24)))&amp;""),"",INDEX(数据图!$6:$6,SMALL(IF((数据图!#REF!&lt;=数据图!$AI$11),COLUMN(数据图!$B:$AO),256),COLUMN(数据图!B24)))&amp;"")</f>
        <v/>
      </c>
      <c r="D22" s="6">
        <f t="array" ref="D22">IF(ISERROR(INDEX(数据图!$6:$6,SMALL(IF((数据图!#REF!&lt;=数据图!$AI$11),COLUMN(数据图!$B:$AO),256),COLUMN(数据图!C24)))&amp;""),"",INDEX(数据图!$6:$6,SMALL(IF((数据图!#REF!&lt;=数据图!$AI$11),COLUMN(数据图!$B:$AO),256),COLUMN(数据图!C24)))&amp;"")</f>
        <v/>
      </c>
      <c r="E22" s="6">
        <f t="array" ref="E22">IF(ISERROR(INDEX(数据图!$6:$6,SMALL(IF((数据图!#REF!&lt;=数据图!$AI$11),COLUMN(数据图!$B:$AO),256),COLUMN(数据图!D24)))&amp;""),"",INDEX(数据图!$6:$6,SMALL(IF((数据图!#REF!&lt;=数据图!$AI$11),COLUMN(数据图!$B:$AO),256),COLUMN(数据图!D24)))&amp;"")</f>
        <v/>
      </c>
      <c r="F22" s="6">
        <f t="array" ref="F22">IF(ISERROR(INDEX(数据图!$6:$6,SMALL(IF((数据图!#REF!&lt;=数据图!$AI$11),COLUMN(数据图!$B:$AO),256),COLUMN(数据图!E24)))&amp;""),"",INDEX(数据图!$6:$6,SMALL(IF((数据图!#REF!&lt;=数据图!$AI$11),COLUMN(数据图!$B:$AO),256),COLUMN(数据图!E24)))&amp;"")</f>
        <v/>
      </c>
      <c r="G22" s="6">
        <f t="array" ref="G22">IF(ISERROR(INDEX(数据图!$6:$6,SMALL(IF((数据图!#REF!&lt;=数据图!$AI$11),COLUMN(数据图!$B:$AO),256),COLUMN(数据图!F24)))&amp;""),"",INDEX(数据图!$6:$6,SMALL(IF((数据图!#REF!&lt;=数据图!$AI$11),COLUMN(数据图!$B:$AO),256),COLUMN(数据图!F24)))&amp;"")</f>
        <v/>
      </c>
      <c r="H22" s="6">
        <f t="array" ref="H22">IF(ISERROR(INDEX(数据图!$6:$6,SMALL(IF((数据图!#REF!&lt;=数据图!$AI$11),COLUMN(数据图!$B:$AO),256),COLUMN(数据图!G24)))&amp;""),"",INDEX(数据图!$6:$6,SMALL(IF((数据图!#REF!&lt;=数据图!$AI$11),COLUMN(数据图!$B:$AO),256),COLUMN(数据图!G24)))&amp;"")</f>
        <v/>
      </c>
      <c r="I22" s="6">
        <f t="array" ref="I22">IF(ISERROR(INDEX(数据图!$6:$6,SMALL(IF((数据图!#REF!&lt;=数据图!$AI$11),COLUMN(数据图!$B:$AO),256),COLUMN(数据图!H24)))&amp;""),"",INDEX(数据图!$6:$6,SMALL(IF((数据图!#REF!&lt;=数据图!$AI$11),COLUMN(数据图!$B:$AO),256),COLUMN(数据图!H24)))&amp;"")</f>
        <v/>
      </c>
      <c r="J22" s="6">
        <f t="array" ref="J22">IF(ISERROR(INDEX(数据图!$6:$6,SMALL(IF((数据图!#REF!&lt;=数据图!$AI$11),COLUMN(数据图!$B:$AO),256),COLUMN(数据图!I24)))&amp;""),"",INDEX(数据图!$6:$6,SMALL(IF((数据图!#REF!&lt;=数据图!$AI$11),COLUMN(数据图!$B:$AO),256),COLUMN(数据图!I24)))&amp;"")</f>
        <v/>
      </c>
      <c r="K22" s="6">
        <f t="array" ref="K22">IF(ISERROR(INDEX(数据图!$6:$6,SMALL(IF((数据图!#REF!&lt;=数据图!$AI$11),COLUMN(数据图!$B:$AO),256),COLUMN(数据图!J24)))&amp;""),"",INDEX(数据图!$6:$6,SMALL(IF((数据图!#REF!&lt;=数据图!$AI$11),COLUMN(数据图!$B:$AO),256),COLUMN(数据图!J24)))&amp;"")</f>
        <v/>
      </c>
      <c r="L22" s="6">
        <f t="array" ref="L22">IF(ISERROR(INDEX(数据图!$6:$6,SMALL(IF((数据图!#REF!&lt;=数据图!$AI$11),COLUMN(数据图!$B:$AO),256),COLUMN(数据图!K24)))&amp;""),"",INDEX(数据图!$6:$6,SMALL(IF((数据图!#REF!&lt;=数据图!$AI$11),COLUMN(数据图!$B:$AO),256),COLUMN(数据图!K24)))&amp;"")</f>
        <v/>
      </c>
      <c r="M22" s="6">
        <f t="array" ref="M22">IF(ISERROR(INDEX(数据图!$6:$6,SMALL(IF((数据图!#REF!&lt;=数据图!$AI$11),COLUMN(数据图!$B:$AO),256),COLUMN(数据图!L24)))&amp;""),"",INDEX(数据图!$6:$6,SMALL(IF((数据图!#REF!&lt;=数据图!$AI$11),COLUMN(数据图!$B:$AO),256),COLUMN(数据图!L24)))&amp;"")</f>
        <v/>
      </c>
      <c r="N22" s="6">
        <f t="array" ref="N22">IF(ISERROR(INDEX(数据图!$6:$6,SMALL(IF((数据图!#REF!&lt;=数据图!$AI$11),COLUMN(数据图!$B:$AO),256),COLUMN(数据图!M24)))&amp;""),"",INDEX(数据图!$6:$6,SMALL(IF((数据图!#REF!&lt;=数据图!$AI$11),COLUMN(数据图!$B:$AO),256),COLUMN(数据图!M24)))&amp;"")</f>
        <v/>
      </c>
      <c r="O22" s="6">
        <f t="array" ref="O22">IF(ISERROR(INDEX(数据图!$6:$6,SMALL(IF((数据图!#REF!&lt;=数据图!$AI$11),COLUMN(数据图!$B:$AO),256),COLUMN(数据图!N24)))&amp;""),"",INDEX(数据图!$6:$6,SMALL(IF((数据图!#REF!&lt;=数据图!$AI$11),COLUMN(数据图!$B:$AO),256),COLUMN(数据图!N24)))&amp;"")</f>
        <v/>
      </c>
      <c r="P22" s="6">
        <f t="array" ref="P22">IF(ISERROR(INDEX(数据图!$6:$6,SMALL(IF((数据图!#REF!&lt;=数据图!$AI$11),COLUMN(数据图!$B:$AO),256),COLUMN(数据图!O24)))&amp;""),"",INDEX(数据图!$6:$6,SMALL(IF((数据图!#REF!&lt;=数据图!$AI$11),COLUMN(数据图!$B:$AO),256),COLUMN(数据图!O24)))&amp;"")</f>
        <v/>
      </c>
      <c r="Q22" s="6">
        <f t="array" ref="Q22">IF(ISERROR(INDEX(数据图!$6:$6,SMALL(IF((数据图!#REF!&lt;=数据图!$AI$11),COLUMN(数据图!$B:$AO),256),COLUMN(数据图!P24)))&amp;""),"",INDEX(数据图!$6:$6,SMALL(IF((数据图!#REF!&lt;=数据图!$AI$11),COLUMN(数据图!$B:$AO),256),COLUMN(数据图!P24)))&amp;"")</f>
        <v/>
      </c>
      <c r="R22" s="6">
        <f t="array" ref="R22">IF(ISERROR(INDEX(数据图!$6:$6,SMALL(IF((数据图!#REF!&lt;=数据图!$AI$11),COLUMN(数据图!$B:$AO),256),COLUMN(数据图!#REF!)))&amp;""),"",INDEX(数据图!$6:$6,SMALL(IF((数据图!#REF!&lt;=数据图!$AI$11),COLUMN(数据图!$B:$AO),256),COLUMN(数据图!#REF!)))&amp;"")</f>
        <v/>
      </c>
      <c r="S22" s="6">
        <f t="array" ref="S22">IF(ISERROR(INDEX(数据图!$6:$6,SMALL(IF((数据图!#REF!&lt;=数据图!$AI$11),COLUMN(数据图!$B:$AO),256),COLUMN(数据图!#REF!)))&amp;""),"",INDEX(数据图!$6:$6,SMALL(IF((数据图!#REF!&lt;=数据图!$AI$11),COLUMN(数据图!$B:$AO),256),COLUMN(数据图!#REF!)))&amp;"")</f>
        <v/>
      </c>
      <c r="T22" s="6">
        <f t="array" ref="T22">IF(ISERROR(INDEX(数据图!$6:$6,SMALL(IF((数据图!#REF!&lt;=数据图!$AI$11),COLUMN(数据图!$B:$AO),256),COLUMN(数据图!#REF!)))&amp;""),"",INDEX(数据图!$6:$6,SMALL(IF((数据图!#REF!&lt;=数据图!$AI$11),COLUMN(数据图!$B:$AO),256),COLUMN(数据图!#REF!)))&amp;"")</f>
        <v/>
      </c>
      <c r="U22" s="6">
        <f t="array" ref="U22">IF(ISERROR(INDEX(数据图!$6:$6,SMALL(IF((数据图!#REF!&lt;=数据图!$AI$11),COLUMN(数据图!$B:$AO),256),COLUMN(数据图!#REF!)))&amp;""),"",INDEX(数据图!$6:$6,SMALL(IF((数据图!#REF!&lt;=数据图!$AI$11),COLUMN(数据图!$B:$AO),256),COLUMN(数据图!#REF!)))&amp;"")</f>
        <v/>
      </c>
      <c r="V22" s="42" t="n"/>
      <c r="W22" s="42" t="n"/>
      <c r="X22" s="42" t="n"/>
      <c r="Y22" s="42" t="n"/>
      <c r="Z22" s="42" t="n"/>
    </row>
    <row r="23" ht="43.5" customHeight="1" s="144">
      <c r="A23" s="7" t="inlineStr">
        <is>
          <t>指标明细</t>
        </is>
      </c>
      <c r="B23" s="8">
        <f>INDEX(数据图!$8:$8,MATCH(B22,数据图!$6:$6,0))</f>
        <v/>
      </c>
      <c r="C23" s="8">
        <f>INDEX(数据图!$8:$8,MATCH(C22,数据图!$6:$6,0))</f>
        <v/>
      </c>
      <c r="D23" s="8">
        <f>INDEX(数据图!$8:$8,MATCH(D22,数据图!$6:$6,0))</f>
        <v/>
      </c>
      <c r="E23" s="8">
        <f>INDEX(数据图!$8:$8,MATCH(E22,数据图!$6:$6,0))</f>
        <v/>
      </c>
      <c r="F23" s="8">
        <f>INDEX(数据图!$8:$8,MATCH(F22,数据图!$6:$6,0))</f>
        <v/>
      </c>
      <c r="G23" s="8">
        <f>INDEX(数据图!$8:$8,MATCH(G22,数据图!$6:$6,0))</f>
        <v/>
      </c>
      <c r="H23" s="8">
        <f>INDEX(数据图!$8:$8,MATCH(H22,数据图!$6:$6,0))</f>
        <v/>
      </c>
      <c r="I23" s="8">
        <f>INDEX(数据图!$8:$8,MATCH(I22,数据图!$6:$6,0))</f>
        <v/>
      </c>
      <c r="J23" s="8">
        <f>INDEX(数据图!$8:$8,MATCH(J22,数据图!$6:$6,0))</f>
        <v/>
      </c>
      <c r="K23" s="8">
        <f>INDEX(数据图!$8:$8,MATCH(K22,数据图!$6:$6,0))</f>
        <v/>
      </c>
      <c r="L23" s="8">
        <f>INDEX(数据图!$8:$8,MATCH(L22,数据图!$6:$6,0))</f>
        <v/>
      </c>
      <c r="M23" s="8">
        <f>INDEX(数据图!$8:$8,MATCH(M22,数据图!$6:$6,0))</f>
        <v/>
      </c>
      <c r="N23" s="8">
        <f>INDEX(数据图!$8:$8,MATCH(N22,数据图!$6:$6,0))</f>
        <v/>
      </c>
      <c r="O23" s="8">
        <f>INDEX(数据图!$8:$8,MATCH(O22,数据图!$6:$6,0))</f>
        <v/>
      </c>
      <c r="P23" s="8">
        <f>INDEX(数据图!$8:$8,MATCH(P22,数据图!$6:$6,0))</f>
        <v/>
      </c>
      <c r="Q23" s="8">
        <f>INDEX(数据图!$8:$8,MATCH(Q22,数据图!$6:$6,0))</f>
        <v/>
      </c>
      <c r="R23" s="8">
        <f>INDEX(数据图!$8:$8,MATCH(R22,数据图!$6:$6,0))</f>
        <v/>
      </c>
      <c r="S23" s="8">
        <f>INDEX(数据图!$8:$8,MATCH(S22,数据图!$6:$6,0))</f>
        <v/>
      </c>
      <c r="T23" s="8">
        <f>INDEX(数据图!$8:$8,MATCH(T22,数据图!$6:$6,0))</f>
        <v/>
      </c>
      <c r="U23" s="8">
        <f>INDEX(数据图!$8:$8,MATCH(U22,数据图!$6:$6,0))</f>
        <v/>
      </c>
      <c r="V23" s="42" t="n"/>
      <c r="W23" s="42" t="n"/>
      <c r="X23" s="42" t="n"/>
      <c r="Y23" s="42" t="n"/>
      <c r="Z23" s="42" t="n"/>
    </row>
    <row r="24" ht="24" customHeight="1" s="144">
      <c r="A24" s="7" t="inlineStr">
        <is>
          <t>评分值</t>
        </is>
      </c>
      <c r="B24" s="180">
        <f>INDEX(数据图!$22:$22,MATCH(B22,数据图!$6:$6,0))</f>
        <v/>
      </c>
      <c r="C24" s="180">
        <f>INDEX(数据图!$22:$22,MATCH(C22,数据图!$6:$6,0))</f>
        <v/>
      </c>
      <c r="D24" s="180">
        <f>INDEX(数据图!$22:$22,MATCH(D22,数据图!$6:$6,0))</f>
        <v/>
      </c>
      <c r="E24" s="180">
        <f>INDEX(数据图!$22:$22,MATCH(E22,数据图!$6:$6,0))</f>
        <v/>
      </c>
      <c r="F24" s="180">
        <f>INDEX(数据图!$22:$22,MATCH(F22,数据图!$6:$6,0))</f>
        <v/>
      </c>
      <c r="G24" s="180">
        <f>INDEX(数据图!$22:$22,MATCH(G22,数据图!$6:$6,0))</f>
        <v/>
      </c>
      <c r="H24" s="180">
        <f>INDEX(数据图!$22:$22,MATCH(H22,数据图!$6:$6,0))</f>
        <v/>
      </c>
      <c r="I24" s="180">
        <f>INDEX(数据图!$22:$22,MATCH(I22,数据图!$6:$6,0))</f>
        <v/>
      </c>
      <c r="J24" s="180">
        <f>INDEX(数据图!$22:$22,MATCH(J22,数据图!$6:$6,0))</f>
        <v/>
      </c>
      <c r="K24" s="180">
        <f>INDEX(数据图!$22:$22,MATCH(K22,数据图!$6:$6,0))</f>
        <v/>
      </c>
      <c r="L24" s="180">
        <f>INDEX(数据图!$22:$22,MATCH(L22,数据图!$6:$6,0))</f>
        <v/>
      </c>
      <c r="M24" s="180">
        <f>INDEX(数据图!$22:$22,MATCH(M22,数据图!$6:$6,0))</f>
        <v/>
      </c>
      <c r="N24" s="180">
        <f>INDEX(数据图!$22:$22,MATCH(N22,数据图!$6:$6,0))</f>
        <v/>
      </c>
      <c r="O24" s="180">
        <f>INDEX(数据图!$22:$22,MATCH(O22,数据图!$6:$6,0))</f>
        <v/>
      </c>
      <c r="P24" s="180">
        <f>INDEX(数据图!$22:$22,MATCH(P22,数据图!$6:$6,0))</f>
        <v/>
      </c>
      <c r="Q24" s="180">
        <f>INDEX(数据图!$22:$22,MATCH(Q22,数据图!$6:$6,0))</f>
        <v/>
      </c>
      <c r="R24" s="180">
        <f>INDEX(数据图!$22:$22,MATCH(R22,数据图!$6:$6,0))</f>
        <v/>
      </c>
      <c r="S24" s="180">
        <f>INDEX(数据图!$22:$22,MATCH(S22,数据图!$6:$6,0))</f>
        <v/>
      </c>
      <c r="T24" s="180">
        <f>INDEX(数据图!$22:$22,MATCH(T22,数据图!$6:$6,0))</f>
        <v/>
      </c>
      <c r="U24" s="180">
        <f>INDEX(数据图!$22:$22,MATCH(U22,数据图!$6:$6,0))</f>
        <v/>
      </c>
      <c r="V24" s="42" t="n"/>
      <c r="W24" s="42" t="n"/>
      <c r="X24" s="42" t="n"/>
      <c r="Y24" s="42" t="n"/>
      <c r="Z24" s="42" t="n"/>
    </row>
    <row r="25" ht="24" customHeight="1" s="144">
      <c r="A25" s="7" t="inlineStr">
        <is>
          <t>实际达成率</t>
        </is>
      </c>
      <c r="B25" s="10">
        <f>INDEX(数据图!$24:$24,MATCH(B22,数据图!$6:$6,0))</f>
        <v/>
      </c>
      <c r="C25" s="10">
        <f>INDEX(数据图!$24:$24,MATCH(C22,数据图!$6:$6,0))</f>
        <v/>
      </c>
      <c r="D25" s="10">
        <f>INDEX(数据图!$24:$24,MATCH(D22,数据图!$6:$6,0))</f>
        <v/>
      </c>
      <c r="E25" s="10">
        <f>INDEX(数据图!$24:$24,MATCH(E22,数据图!$6:$6,0))</f>
        <v/>
      </c>
      <c r="F25" s="10">
        <f>INDEX(数据图!$24:$24,MATCH(F22,数据图!$6:$6,0))</f>
        <v/>
      </c>
      <c r="G25" s="10">
        <f>INDEX(数据图!$24:$24,MATCH(G22,数据图!$6:$6,0))</f>
        <v/>
      </c>
      <c r="H25" s="10">
        <f>INDEX(数据图!$24:$24,MATCH(H22,数据图!$6:$6,0))</f>
        <v/>
      </c>
      <c r="I25" s="10">
        <f>INDEX(数据图!$24:$24,MATCH(I22,数据图!$6:$6,0))</f>
        <v/>
      </c>
      <c r="J25" s="10">
        <f>INDEX(数据图!$24:$24,MATCH(J22,数据图!$6:$6,0))</f>
        <v/>
      </c>
      <c r="K25" s="10">
        <f>INDEX(数据图!$24:$24,MATCH(K22,数据图!$6:$6,0))</f>
        <v/>
      </c>
      <c r="L25" s="10">
        <f>INDEX(数据图!$24:$24,MATCH(L22,数据图!$6:$6,0))</f>
        <v/>
      </c>
      <c r="M25" s="10">
        <f>INDEX(数据图!$24:$24,MATCH(M22,数据图!$6:$6,0))</f>
        <v/>
      </c>
      <c r="N25" s="10">
        <f>INDEX(数据图!$24:$24,MATCH(N22,数据图!$6:$6,0))</f>
        <v/>
      </c>
      <c r="O25" s="10">
        <f>INDEX(数据图!$24:$24,MATCH(O22,数据图!$6:$6,0))</f>
        <v/>
      </c>
      <c r="P25" s="10">
        <f>INDEX(数据图!$24:$24,MATCH(P22,数据图!$6:$6,0))</f>
        <v/>
      </c>
      <c r="Q25" s="10">
        <f>INDEX(数据图!$24:$24,MATCH(Q22,数据图!$6:$6,0))</f>
        <v/>
      </c>
      <c r="R25" s="10">
        <f>INDEX(数据图!$24:$24,MATCH(R22,数据图!$6:$6,0))</f>
        <v/>
      </c>
      <c r="S25" s="10">
        <f>INDEX(数据图!$24:$24,MATCH(S22,数据图!$6:$6,0))</f>
        <v/>
      </c>
      <c r="T25" s="10">
        <f>INDEX(数据图!$24:$24,MATCH(T22,数据图!$6:$6,0))</f>
        <v/>
      </c>
      <c r="U25" s="10">
        <f>INDEX(数据图!$24:$24,MATCH(U22,数据图!$6:$6,0))</f>
        <v/>
      </c>
      <c r="V25" s="42" t="n"/>
      <c r="W25" s="42" t="n"/>
      <c r="X25" s="42" t="n"/>
      <c r="Y25" s="42" t="n"/>
      <c r="Z25" s="42" t="n"/>
    </row>
    <row r="26">
      <c r="A26" s="91" t="n"/>
      <c r="B26" s="13" t="n"/>
      <c r="C26" s="13" t="n"/>
      <c r="D26" s="13" t="n"/>
      <c r="E26" s="13" t="n"/>
      <c r="F26" s="13" t="n"/>
      <c r="G26" s="13" t="n"/>
      <c r="H26" s="13" t="n"/>
      <c r="I26" s="13" t="n"/>
      <c r="J26" s="13" t="n"/>
      <c r="K26" s="13" t="n"/>
      <c r="L26" s="13" t="n"/>
      <c r="M26" s="13" t="n"/>
      <c r="N26" s="91" t="n"/>
      <c r="O26" s="91" t="n"/>
      <c r="P26" s="91" t="n"/>
      <c r="Q26" s="91" t="n"/>
      <c r="R26" s="91" t="n"/>
      <c r="S26" s="91" t="n"/>
      <c r="T26" s="91" t="n"/>
      <c r="U26" s="91" t="n"/>
      <c r="V26" s="42" t="n"/>
      <c r="W26" s="42" t="n"/>
      <c r="X26" s="42" t="n"/>
      <c r="Y26" s="42" t="n"/>
      <c r="Z26" s="42" t="n"/>
    </row>
    <row r="27">
      <c r="A27" s="91" t="n"/>
      <c r="B27" s="13" t="n"/>
      <c r="C27" s="13" t="n"/>
      <c r="D27" s="13" t="n"/>
      <c r="E27" s="13" t="n"/>
      <c r="F27" s="13" t="n"/>
      <c r="G27" s="13" t="n"/>
      <c r="H27" s="13" t="n"/>
      <c r="I27" s="13" t="n"/>
      <c r="J27" s="13" t="n"/>
      <c r="K27" s="13" t="n"/>
      <c r="L27" s="13" t="n"/>
      <c r="M27" s="13" t="n"/>
      <c r="N27" s="91" t="n"/>
      <c r="O27" s="91" t="n"/>
      <c r="P27" s="91" t="n"/>
      <c r="Q27" s="91" t="n"/>
      <c r="R27" s="91" t="n"/>
      <c r="S27" s="91" t="n"/>
      <c r="T27" s="91" t="n"/>
      <c r="U27" s="91" t="n"/>
      <c r="V27" s="42" t="n"/>
      <c r="W27" s="42" t="n"/>
      <c r="X27" s="42" t="n"/>
      <c r="Y27" s="42" t="n"/>
      <c r="Z27" s="42" t="n"/>
    </row>
    <row r="28">
      <c r="A28" s="91" t="n"/>
      <c r="B28" s="13" t="n"/>
      <c r="C28" s="13" t="n"/>
      <c r="D28" s="13" t="n"/>
      <c r="E28" s="13" t="n"/>
      <c r="F28" s="13" t="n"/>
      <c r="G28" s="13" t="n"/>
      <c r="H28" s="13" t="n"/>
      <c r="I28" s="13" t="n"/>
      <c r="J28" s="13" t="n"/>
      <c r="K28" s="13" t="n"/>
      <c r="L28" s="13" t="n"/>
      <c r="M28" s="13" t="n"/>
      <c r="N28" s="15" t="inlineStr">
        <is>
          <t>版权所有：                                                                  北京未名潮管理顾问公司</t>
        </is>
      </c>
      <c r="R28" s="91" t="n"/>
      <c r="S28" s="91" t="n"/>
      <c r="T28" s="91" t="n"/>
      <c r="U28" s="91" t="n"/>
      <c r="V28" s="42" t="n"/>
      <c r="W28" s="42" t="n"/>
      <c r="X28" s="42" t="n"/>
      <c r="Y28" s="42" t="n"/>
      <c r="Z28" s="42" t="n"/>
    </row>
    <row r="29">
      <c r="A29" s="91" t="n"/>
      <c r="B29" s="13" t="n"/>
      <c r="C29" s="13" t="n"/>
      <c r="D29" s="13" t="n"/>
      <c r="E29" s="13" t="n"/>
      <c r="F29" s="13" t="n"/>
      <c r="G29" s="13" t="n"/>
      <c r="H29" s="13" t="n"/>
      <c r="I29" s="13" t="n"/>
      <c r="J29" s="13" t="n"/>
      <c r="K29" s="13" t="n"/>
      <c r="L29" s="13" t="n"/>
      <c r="M29" s="13" t="n"/>
      <c r="R29" s="20" t="n"/>
      <c r="S29" s="20" t="n"/>
      <c r="T29" s="20" t="n"/>
      <c r="U29" s="91" t="n"/>
      <c r="V29" s="42" t="n"/>
      <c r="W29" s="42" t="n"/>
      <c r="X29" s="42" t="n"/>
      <c r="Y29" s="42" t="n"/>
      <c r="Z29" s="42" t="n"/>
    </row>
    <row r="30">
      <c r="A30" s="91" t="n"/>
      <c r="B30" s="13" t="n"/>
      <c r="C30" s="13" t="n"/>
      <c r="D30" s="13" t="n"/>
      <c r="E30" s="13" t="n"/>
      <c r="F30" s="13" t="n"/>
      <c r="G30" s="13" t="n"/>
      <c r="H30" s="13" t="n"/>
      <c r="I30" s="13" t="n"/>
      <c r="J30" s="13" t="n"/>
      <c r="K30" s="13" t="n"/>
      <c r="L30" s="13" t="n"/>
      <c r="M30" s="13" t="n"/>
      <c r="N30" s="91" t="n"/>
      <c r="O30" s="91" t="n"/>
      <c r="P30" s="91" t="n"/>
      <c r="Q30" s="91" t="n"/>
      <c r="R30" s="20" t="n"/>
      <c r="S30" s="20" t="n"/>
      <c r="T30" s="20" t="n"/>
      <c r="U30" s="91" t="n"/>
      <c r="V30" s="42" t="n"/>
      <c r="W30" s="42" t="n"/>
      <c r="X30" s="42" t="n"/>
      <c r="Y30" s="42" t="n"/>
      <c r="Z30" s="42" t="n"/>
    </row>
    <row r="31">
      <c r="A31" s="91" t="n"/>
      <c r="B31" s="13" t="n"/>
      <c r="C31" s="13" t="n"/>
      <c r="D31" s="13" t="n"/>
      <c r="E31" s="13" t="n"/>
      <c r="F31" s="13" t="n"/>
      <c r="G31" s="13" t="n"/>
      <c r="H31" s="13" t="n"/>
      <c r="I31" s="13" t="n"/>
      <c r="J31" s="13" t="n"/>
      <c r="K31" s="13" t="n"/>
      <c r="L31" s="13" t="n"/>
      <c r="M31" s="13" t="n"/>
      <c r="N31" s="91" t="n"/>
      <c r="O31" s="91" t="n"/>
      <c r="P31" s="91" t="n"/>
      <c r="Q31" s="91" t="n"/>
      <c r="R31" s="91" t="n"/>
      <c r="S31" s="91" t="n"/>
      <c r="T31" s="91" t="n"/>
      <c r="U31" s="91" t="n"/>
      <c r="V31" s="42" t="n"/>
      <c r="W31" s="42" t="n"/>
      <c r="X31" s="42" t="n"/>
      <c r="Y31" s="42" t="n"/>
      <c r="Z31" s="42" t="n"/>
    </row>
  </sheetData>
  <mergeCells count="5">
    <mergeCell ref="A1:P1"/>
    <mergeCell ref="A3:P3"/>
    <mergeCell ref="N28:Q29"/>
    <mergeCell ref="R2:U3"/>
    <mergeCell ref="A2:P2"/>
  </mergeCells>
  <pageMargins left="0.699305555555556" right="0.699305555555556" top="0.75" bottom="0.75" header="0.3" footer="0.3"/>
  <pageSetup orientation="landscape" paperSize="9" horizontalDpi="180" verticalDpi="18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2006-09-13T11:21:00Z</dcterms:created>
  <dcterms:modified xmlns:dcterms="http://purl.org/dc/terms/" xmlns:xsi="http://www.w3.org/2001/XMLSchema-instance" xsi:type="dcterms:W3CDTF">2026-05-31T07:31:15Z</dcterms:modified>
</cp:coreProperties>
</file>

<file path=docProps/custom.xml><?xml version="1.0" encoding="utf-8"?>
<Properties xmlns="http://schemas.openxmlformats.org/officeDocument/2006/custom-properties">
  <property name="KSOProductBuildVer" fmtid="{D5CDD505-2E9C-101B-9397-08002B2CF9AE}" pid="2">
    <vt:lpwstr xmlns:vt="http://schemas.openxmlformats.org/officeDocument/2006/docPropsVTypes">2052-10.1.0.5559</vt:lpwstr>
  </property>
  <property name="KSOTemplateUUID" fmtid="{D5CDD505-2E9C-101B-9397-08002B2CF9AE}" pid="3">
    <vt:lpwstr xmlns:vt="http://schemas.openxmlformats.org/officeDocument/2006/docPropsVTypes">v1.0_mb_0KaT43iT3so+BUXe5f86/A==</vt:lpwstr>
  </property>
</Properties>
</file>